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updateLinks="never" defaultThemeVersion="166925"/>
  <mc:AlternateContent xmlns:mc="http://schemas.openxmlformats.org/markup-compatibility/2006">
    <mc:Choice Requires="x15">
      <x15ac:absPath xmlns:x15ac="http://schemas.microsoft.com/office/spreadsheetml/2010/11/ac" url="C:\Users\Royesan\0.7_Perucamaras\04. Entregables Abril\0428 - 429 RP Ejecución Oriente\Informe\"/>
    </mc:Choice>
  </mc:AlternateContent>
  <xr:revisionPtr revIDLastSave="0" documentId="13_ncr:1_{BE2EBD88-C82F-4331-99D9-9C352897B72F}" xr6:coauthVersionLast="46" xr6:coauthVersionMax="46" xr10:uidLastSave="{00000000-0000-0000-0000-000000000000}"/>
  <bookViews>
    <workbookView xWindow="-108" yWindow="-108" windowWidth="23256" windowHeight="12576" tabRatio="801" xr2:uid="{1F224583-7F01-4262-8187-E0CB706978F3}"/>
  </bookViews>
  <sheets>
    <sheet name="Perucámaras " sheetId="1" r:id="rId1"/>
    <sheet name="Índice" sheetId="3" r:id="rId2"/>
    <sheet name="Macro Región Oriente" sheetId="12" r:id="rId3"/>
    <sheet name="1. Amazonas" sheetId="4" r:id="rId4"/>
    <sheet name="2. Loreto" sheetId="15" r:id="rId5"/>
    <sheet name="3. San Martín" sheetId="16" r:id="rId6"/>
    <sheet name="4. Ucayali" sheetId="17" r:id="rId7"/>
    <sheet name="Ancash" sheetId="13" state="hidden" r:id="rId8"/>
  </sheets>
  <externalReferences>
    <externalReference r:id="rId9"/>
    <externalReference r:id="rId10"/>
  </externalReferences>
  <definedNames>
    <definedName name="_xlnm._FilterDatabase" localSheetId="2" hidden="1">'Macro Región Oriente'!$V$11:$Z$16</definedName>
    <definedName name="asistencia">'[1]03_asiste'!$A$16:$I$27</definedName>
    <definedName name="colectivo">'[1]02_salud_colec'!$A$16:$I$40</definedName>
    <definedName name="desastres">'[1]04_desastre'!$A$16:$I$20</definedName>
    <definedName name="gestion">'[1]05_gest'!$A$16:$I$32</definedName>
    <definedName name="guber">'[1]06_Gub'!$A$16:$I$19</definedName>
    <definedName name="individual">'[1]01_salud_indiv'!$A$16:$I$40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2" l="1"/>
  <c r="E36" i="12"/>
  <c r="H36" i="12"/>
  <c r="P71" i="12"/>
  <c r="O71" i="12"/>
  <c r="P70" i="12"/>
  <c r="O70" i="12"/>
  <c r="P69" i="12"/>
  <c r="O69" i="12"/>
  <c r="M71" i="12"/>
  <c r="L71" i="12"/>
  <c r="M70" i="12"/>
  <c r="L70" i="12"/>
  <c r="M69" i="12"/>
  <c r="L69" i="12"/>
  <c r="J71" i="12"/>
  <c r="I71" i="12"/>
  <c r="J70" i="12"/>
  <c r="I70" i="12"/>
  <c r="J69" i="12"/>
  <c r="I69" i="12"/>
  <c r="G71" i="12"/>
  <c r="F71" i="12"/>
  <c r="G70" i="12"/>
  <c r="F70" i="12"/>
  <c r="G69" i="12"/>
  <c r="F69" i="12"/>
  <c r="G60" i="12"/>
  <c r="G59" i="12"/>
  <c r="G58" i="12"/>
  <c r="G57" i="12"/>
  <c r="E58" i="12"/>
  <c r="E59" i="12"/>
  <c r="E60" i="12"/>
  <c r="E57" i="12"/>
  <c r="N42" i="15" l="1"/>
  <c r="O42" i="15"/>
  <c r="N43" i="15"/>
  <c r="O43" i="15"/>
  <c r="N44" i="15"/>
  <c r="O44" i="15"/>
  <c r="H35" i="12" l="1"/>
  <c r="H34" i="12"/>
  <c r="H33" i="12"/>
  <c r="H87" i="15"/>
  <c r="H87" i="16"/>
  <c r="H87" i="17"/>
  <c r="I87" i="17" s="1"/>
  <c r="H87" i="4"/>
  <c r="F87" i="15"/>
  <c r="F87" i="16"/>
  <c r="F87" i="17"/>
  <c r="F87" i="4"/>
  <c r="I87" i="4" s="1"/>
  <c r="I87" i="16" l="1"/>
  <c r="I87" i="15"/>
  <c r="H32" i="12"/>
  <c r="H59" i="12" l="1"/>
  <c r="H58" i="12"/>
  <c r="F58" i="12"/>
  <c r="Y14" i="12"/>
  <c r="Y15" i="12"/>
  <c r="Y12" i="12"/>
  <c r="Y13" i="12"/>
  <c r="F59" i="12" l="1"/>
  <c r="H60" i="12"/>
  <c r="F60" i="12"/>
  <c r="I63" i="17" l="1"/>
  <c r="I62" i="17"/>
  <c r="I61" i="17"/>
  <c r="I60" i="17"/>
  <c r="I59" i="17"/>
  <c r="I63" i="16"/>
  <c r="I62" i="16"/>
  <c r="I61" i="16"/>
  <c r="I60" i="16"/>
  <c r="I59" i="16"/>
  <c r="I63" i="15"/>
  <c r="I62" i="15"/>
  <c r="I61" i="15"/>
  <c r="I60" i="15"/>
  <c r="I59" i="15"/>
  <c r="H75" i="17" l="1"/>
  <c r="F75" i="17"/>
  <c r="G74" i="17" s="1"/>
  <c r="I74" i="17"/>
  <c r="I73" i="17"/>
  <c r="I72" i="17"/>
  <c r="I71" i="17"/>
  <c r="L45" i="17"/>
  <c r="M45" i="17" s="1"/>
  <c r="K45" i="17"/>
  <c r="I45" i="17"/>
  <c r="H45" i="17"/>
  <c r="F45" i="17"/>
  <c r="E45" i="17"/>
  <c r="O44" i="17"/>
  <c r="N44" i="17"/>
  <c r="M44" i="17"/>
  <c r="J44" i="17"/>
  <c r="G44" i="17"/>
  <c r="O43" i="17"/>
  <c r="N43" i="17"/>
  <c r="M43" i="17"/>
  <c r="J43" i="17"/>
  <c r="G43" i="17"/>
  <c r="O42" i="17"/>
  <c r="N42" i="17"/>
  <c r="M42" i="17"/>
  <c r="J42" i="17"/>
  <c r="G42" i="17"/>
  <c r="G32" i="17"/>
  <c r="E32" i="17"/>
  <c r="F32" i="17" s="1"/>
  <c r="H31" i="17"/>
  <c r="H30" i="17"/>
  <c r="H29" i="17"/>
  <c r="I20" i="17"/>
  <c r="H18" i="12" s="1"/>
  <c r="H20" i="17"/>
  <c r="G18" i="12" s="1"/>
  <c r="F20" i="17"/>
  <c r="E18" i="12" s="1"/>
  <c r="E20" i="17"/>
  <c r="D18" i="12" s="1"/>
  <c r="J19" i="17"/>
  <c r="G19" i="17"/>
  <c r="J18" i="17"/>
  <c r="G18" i="17"/>
  <c r="J17" i="17"/>
  <c r="G17" i="17"/>
  <c r="H75" i="16"/>
  <c r="F75" i="16"/>
  <c r="G74" i="16" s="1"/>
  <c r="I74" i="16"/>
  <c r="I73" i="16"/>
  <c r="I72" i="16"/>
  <c r="I71" i="16"/>
  <c r="L45" i="16"/>
  <c r="K45" i="16"/>
  <c r="I45" i="16"/>
  <c r="H45" i="16"/>
  <c r="F45" i="16"/>
  <c r="E45" i="16"/>
  <c r="O44" i="16"/>
  <c r="N44" i="16"/>
  <c r="M44" i="16"/>
  <c r="J44" i="16"/>
  <c r="G44" i="16"/>
  <c r="O43" i="16"/>
  <c r="N43" i="16"/>
  <c r="M43" i="16"/>
  <c r="J43" i="16"/>
  <c r="G43" i="16"/>
  <c r="O42" i="16"/>
  <c r="N42" i="16"/>
  <c r="M42" i="16"/>
  <c r="J42" i="16"/>
  <c r="G42" i="16"/>
  <c r="G32" i="16"/>
  <c r="E32" i="16"/>
  <c r="F31" i="16" s="1"/>
  <c r="H31" i="16"/>
  <c r="H30" i="16"/>
  <c r="H29" i="16"/>
  <c r="I20" i="16"/>
  <c r="H17" i="12" s="1"/>
  <c r="H20" i="16"/>
  <c r="G17" i="12" s="1"/>
  <c r="F20" i="16"/>
  <c r="E17" i="12" s="1"/>
  <c r="E20" i="16"/>
  <c r="D17" i="12" s="1"/>
  <c r="J19" i="16"/>
  <c r="G19" i="16"/>
  <c r="J18" i="16"/>
  <c r="G18" i="16"/>
  <c r="J17" i="16"/>
  <c r="G17" i="16"/>
  <c r="H75" i="15"/>
  <c r="F75" i="15"/>
  <c r="G71" i="15" s="1"/>
  <c r="I74" i="15"/>
  <c r="I73" i="15"/>
  <c r="I72" i="15"/>
  <c r="I71" i="15"/>
  <c r="L45" i="15"/>
  <c r="K45" i="15"/>
  <c r="H45" i="15"/>
  <c r="F45" i="15"/>
  <c r="E45" i="15"/>
  <c r="M44" i="15"/>
  <c r="J44" i="15"/>
  <c r="G44" i="15"/>
  <c r="M43" i="15"/>
  <c r="J43" i="15"/>
  <c r="I45" i="15"/>
  <c r="G43" i="15"/>
  <c r="M42" i="15"/>
  <c r="J42" i="15"/>
  <c r="G42" i="15"/>
  <c r="G32" i="15"/>
  <c r="E32" i="15"/>
  <c r="F31" i="15" s="1"/>
  <c r="H31" i="15"/>
  <c r="H30" i="15"/>
  <c r="H29" i="15"/>
  <c r="I20" i="15"/>
  <c r="H16" i="12" s="1"/>
  <c r="H20" i="15"/>
  <c r="G16" i="12" s="1"/>
  <c r="F20" i="15"/>
  <c r="E16" i="12" s="1"/>
  <c r="E20" i="15"/>
  <c r="D16" i="12" s="1"/>
  <c r="J19" i="15"/>
  <c r="G19" i="15"/>
  <c r="J18" i="15"/>
  <c r="G18" i="15"/>
  <c r="J17" i="15"/>
  <c r="G17" i="15"/>
  <c r="H32" i="16" l="1"/>
  <c r="L19" i="17"/>
  <c r="G72" i="15"/>
  <c r="H32" i="17"/>
  <c r="J45" i="17"/>
  <c r="N45" i="17"/>
  <c r="M45" i="16"/>
  <c r="N45" i="16"/>
  <c r="G45" i="16"/>
  <c r="J20" i="17"/>
  <c r="L17" i="15"/>
  <c r="L18" i="16"/>
  <c r="I75" i="17"/>
  <c r="I75" i="16"/>
  <c r="G71" i="16"/>
  <c r="P44" i="17"/>
  <c r="P43" i="17"/>
  <c r="P42" i="17"/>
  <c r="G45" i="17"/>
  <c r="P43" i="16"/>
  <c r="J45" i="16"/>
  <c r="P44" i="16"/>
  <c r="O45" i="16"/>
  <c r="P45" i="16" s="1"/>
  <c r="M45" i="15"/>
  <c r="J45" i="15"/>
  <c r="L17" i="17"/>
  <c r="L18" i="17"/>
  <c r="G20" i="17"/>
  <c r="L20" i="17" s="1"/>
  <c r="L19" i="16"/>
  <c r="L17" i="16"/>
  <c r="J20" i="16"/>
  <c r="L18" i="15"/>
  <c r="G20" i="15"/>
  <c r="F31" i="17"/>
  <c r="G71" i="17"/>
  <c r="O45" i="17"/>
  <c r="G73" i="17"/>
  <c r="G72" i="17"/>
  <c r="F29" i="17"/>
  <c r="F30" i="17"/>
  <c r="G75" i="17"/>
  <c r="F32" i="16"/>
  <c r="P42" i="16"/>
  <c r="G72" i="16"/>
  <c r="G75" i="16"/>
  <c r="G73" i="16"/>
  <c r="F30" i="16"/>
  <c r="G20" i="16"/>
  <c r="F29" i="16"/>
  <c r="I75" i="15"/>
  <c r="P44" i="15"/>
  <c r="O45" i="15"/>
  <c r="G45" i="15"/>
  <c r="P43" i="15"/>
  <c r="N45" i="15"/>
  <c r="H32" i="15"/>
  <c r="J20" i="15"/>
  <c r="L19" i="15"/>
  <c r="F32" i="15"/>
  <c r="P42" i="15"/>
  <c r="G75" i="15"/>
  <c r="F29" i="15"/>
  <c r="F30" i="15"/>
  <c r="G74" i="15"/>
  <c r="G73" i="15"/>
  <c r="P45" i="17" l="1"/>
  <c r="L20" i="16"/>
  <c r="L20" i="15"/>
  <c r="P45" i="15"/>
  <c r="M44" i="4" l="1"/>
  <c r="M43" i="4"/>
  <c r="M42" i="4"/>
  <c r="J44" i="4"/>
  <c r="J43" i="4"/>
  <c r="J42" i="4"/>
  <c r="G44" i="4"/>
  <c r="G43" i="4"/>
  <c r="G42" i="4"/>
  <c r="G19" i="4"/>
  <c r="G18" i="4"/>
  <c r="G17" i="4"/>
  <c r="F16" i="12" l="1"/>
  <c r="F17" i="12"/>
  <c r="F18" i="12"/>
  <c r="I16" i="12"/>
  <c r="I17" i="12"/>
  <c r="I18" i="12"/>
  <c r="K70" i="12"/>
  <c r="N71" i="12"/>
  <c r="H71" i="12"/>
  <c r="N70" i="12"/>
  <c r="H70" i="12"/>
  <c r="M72" i="12"/>
  <c r="J72" i="12"/>
  <c r="K71" i="12"/>
  <c r="F72" i="12"/>
  <c r="G72" i="12"/>
  <c r="I72" i="12"/>
  <c r="K69" i="12"/>
  <c r="F57" i="12"/>
  <c r="L72" i="12"/>
  <c r="H69" i="12"/>
  <c r="N69" i="12"/>
  <c r="I47" i="12"/>
  <c r="H48" i="12"/>
  <c r="I44" i="12"/>
  <c r="H57" i="12"/>
  <c r="I46" i="12"/>
  <c r="I45" i="12"/>
  <c r="F48" i="12"/>
  <c r="G44" i="12" s="1"/>
  <c r="L18" i="12" l="1"/>
  <c r="L17" i="12"/>
  <c r="L16" i="12"/>
  <c r="N72" i="12"/>
  <c r="K72" i="12"/>
  <c r="H72" i="12"/>
  <c r="I48" i="12"/>
  <c r="G46" i="12"/>
  <c r="G45" i="12"/>
  <c r="G48" i="12"/>
  <c r="G47" i="12"/>
  <c r="I74" i="4" l="1"/>
  <c r="I73" i="4"/>
  <c r="I72" i="4"/>
  <c r="I71" i="4"/>
  <c r="H75" i="4"/>
  <c r="F75" i="4"/>
  <c r="G75" i="4" s="1"/>
  <c r="I63" i="4"/>
  <c r="I62" i="4"/>
  <c r="I61" i="4"/>
  <c r="I60" i="4"/>
  <c r="I59" i="4"/>
  <c r="O44" i="4"/>
  <c r="N44" i="4"/>
  <c r="O43" i="4"/>
  <c r="N43" i="4"/>
  <c r="O42" i="4"/>
  <c r="N42" i="4"/>
  <c r="L45" i="4"/>
  <c r="K45" i="4"/>
  <c r="I45" i="4"/>
  <c r="H45" i="4"/>
  <c r="F45" i="4"/>
  <c r="E45" i="4"/>
  <c r="H31" i="4"/>
  <c r="H30" i="4"/>
  <c r="H29" i="4"/>
  <c r="G32" i="4"/>
  <c r="E32" i="4"/>
  <c r="J19" i="4"/>
  <c r="J18" i="4"/>
  <c r="J17" i="4"/>
  <c r="I20" i="4"/>
  <c r="H15" i="12" s="1"/>
  <c r="H20" i="4"/>
  <c r="F20" i="4"/>
  <c r="E20" i="4"/>
  <c r="D15" i="12" s="1"/>
  <c r="G15" i="12" l="1"/>
  <c r="G19" i="12" s="1"/>
  <c r="G20" i="4"/>
  <c r="E15" i="12"/>
  <c r="J45" i="4"/>
  <c r="P42" i="4"/>
  <c r="M45" i="4"/>
  <c r="G45" i="4"/>
  <c r="P44" i="4"/>
  <c r="P43" i="4"/>
  <c r="F30" i="4"/>
  <c r="F32" i="4"/>
  <c r="F29" i="4"/>
  <c r="F31" i="4"/>
  <c r="Q71" i="12"/>
  <c r="J20" i="4"/>
  <c r="Q70" i="12"/>
  <c r="H32" i="4"/>
  <c r="N45" i="4"/>
  <c r="O72" i="12"/>
  <c r="D19" i="12"/>
  <c r="K15" i="12" s="1"/>
  <c r="I75" i="4"/>
  <c r="G71" i="4"/>
  <c r="O45" i="4"/>
  <c r="L19" i="4"/>
  <c r="G72" i="4"/>
  <c r="G73" i="4"/>
  <c r="G74" i="4"/>
  <c r="L18" i="4"/>
  <c r="L17" i="4"/>
  <c r="L20" i="4" l="1"/>
  <c r="P45" i="4"/>
  <c r="P72" i="12"/>
  <c r="Q72" i="12" s="1"/>
  <c r="Q69" i="12"/>
  <c r="H19" i="12"/>
  <c r="I19" i="12" s="1"/>
  <c r="I15" i="12"/>
  <c r="E19" i="12"/>
  <c r="F19" i="12" s="1"/>
  <c r="F15" i="12"/>
  <c r="K19" i="12"/>
  <c r="K18" i="12"/>
  <c r="K16" i="12"/>
  <c r="K17" i="12"/>
  <c r="L15" i="12" l="1"/>
  <c r="L19" i="12"/>
</calcChain>
</file>

<file path=xl/sharedStrings.xml><?xml version="1.0" encoding="utf-8"?>
<sst xmlns="http://schemas.openxmlformats.org/spreadsheetml/2006/main" count="608" uniqueCount="138">
  <si>
    <t xml:space="preserve">Información ampliada del Reporte Regional </t>
  </si>
  <si>
    <t xml:space="preserve">Ejecución de presupuesto para proyectos de inversión pública en sector salud </t>
  </si>
  <si>
    <t>Índice</t>
  </si>
  <si>
    <t>1. Ejecución de proyectos de inversión pública en el sector salud</t>
  </si>
  <si>
    <t xml:space="preserve"> (Miles de S/. y porcentaje)</t>
  </si>
  <si>
    <t>Niveles de Gobierno</t>
  </si>
  <si>
    <t>Presupuesto</t>
  </si>
  <si>
    <t>Devengado</t>
  </si>
  <si>
    <t>Avance</t>
  </si>
  <si>
    <t>Gobierno Regional</t>
  </si>
  <si>
    <t>Gobierno Local</t>
  </si>
  <si>
    <t>Gobierno Nacional</t>
  </si>
  <si>
    <t>Total</t>
  </si>
  <si>
    <r>
      <rPr>
        <b/>
        <sz val="8"/>
        <rFont val="Calibri"/>
        <family val="2"/>
        <scheme val="minor"/>
      </rPr>
      <t>Elaboración:</t>
    </r>
    <r>
      <rPr>
        <sz val="8"/>
        <rFont val="Calibri"/>
        <family val="2"/>
        <scheme val="minor"/>
      </rPr>
      <t xml:space="preserve"> CIE - PERUCÁMARAS.</t>
    </r>
  </si>
  <si>
    <t>(Miles de S/. y porcentaje)</t>
  </si>
  <si>
    <t>Salud</t>
  </si>
  <si>
    <t xml:space="preserve">Part. % </t>
  </si>
  <si>
    <t>Ejecución</t>
  </si>
  <si>
    <t>Avance (%)</t>
  </si>
  <si>
    <t>Salud Individual</t>
  </si>
  <si>
    <t>Salud Colectiva</t>
  </si>
  <si>
    <t>Otros 1/</t>
  </si>
  <si>
    <t>Ejecución de proyectos de inversión pública por tipo de establecimiento y programa presupuestal, 2020</t>
  </si>
  <si>
    <t>(Miles S/. y porcentaje)</t>
  </si>
  <si>
    <t>(Miles  de S/. y porcentaje)</t>
  </si>
  <si>
    <t>Nivel de avance</t>
  </si>
  <si>
    <t>PIM</t>
  </si>
  <si>
    <t>Avance prom.</t>
  </si>
  <si>
    <t>N° Proyectos</t>
  </si>
  <si>
    <t>No ejecutado</t>
  </si>
  <si>
    <t>Menor al 50%</t>
  </si>
  <si>
    <t>Mayor al 50%</t>
  </si>
  <si>
    <t>Al 100%</t>
  </si>
  <si>
    <t>Ejecución del Presupuesto  de inversión pública  en Salud,  tipo de proyecto, 2020</t>
  </si>
  <si>
    <t>(Miles de  S/. y porcentaje)</t>
  </si>
  <si>
    <t>Ampliaciones y remodelaciones</t>
  </si>
  <si>
    <t>Programa articulado nutricional</t>
  </si>
  <si>
    <t>Salud materno neonatal</t>
  </si>
  <si>
    <t>Variación anual del avance 2020-2019 (pp)</t>
  </si>
  <si>
    <r>
      <rPr>
        <b/>
        <sz val="8"/>
        <rFont val="Calibri"/>
        <family val="2"/>
        <scheme val="minor"/>
      </rPr>
      <t>1/</t>
    </r>
    <r>
      <rPr>
        <sz val="8"/>
        <rFont val="Calibri"/>
        <family val="2"/>
        <scheme val="minor"/>
      </rPr>
      <t xml:space="preserve"> Incluye Planeamiento, gestión y asistencia social.</t>
    </r>
  </si>
  <si>
    <t>Construcción, equipamiento y afines</t>
  </si>
  <si>
    <t>Adquisiciones y creación de servicios</t>
  </si>
  <si>
    <t>Estudios de pre-inversión y otros</t>
  </si>
  <si>
    <t>(Millones S/. y porcentaje)</t>
  </si>
  <si>
    <t>Departamento</t>
  </si>
  <si>
    <t>Ejecutado</t>
  </si>
  <si>
    <t>No Ejecutado</t>
  </si>
  <si>
    <t>(Millones de S/. y porcentaje)</t>
  </si>
  <si>
    <t>Región</t>
  </si>
  <si>
    <t>Part. Presup.</t>
  </si>
  <si>
    <t>Depa</t>
  </si>
  <si>
    <t>Part. %</t>
  </si>
  <si>
    <t>(Millones de  S/ y porcentaje)</t>
  </si>
  <si>
    <t>Proyecto</t>
  </si>
  <si>
    <t>(Millones de  S/. y porcentaje)</t>
  </si>
  <si>
    <t>Nivel Gob.</t>
  </si>
  <si>
    <t>Salud 
Individual</t>
  </si>
  <si>
    <t>Salud 
Colectiva</t>
  </si>
  <si>
    <t>total</t>
  </si>
  <si>
    <t>  53.0</t>
  </si>
  <si>
    <t>2484876: ADQUISICION DE MONITOR DE FUNCIONES VITALES, VENTILADOR MECANICO, VENTILADOR DE TRANSPORTE Y DESFIBRILADOR; ADEMAS DE OTROS ACTIVOS EN EL(LA) EESS VICTOR RAMOS GUARDIA - HUARAZ - HUARAZ DISTRITO DE HUARAZ, PROVINCIA HUARAZ, DEPARTAMENTO ANCASH</t>
  </si>
  <si>
    <t>2484819: ADQUISICION DE MONITOR DE FUNCIONES VITALES, VENTILADOR MECANICO, VENTILADOR DE TRANSPORTE Y DESFIBRILADOR; ADEMAS DE OTROS ACTIVOS EN EL(LA) EESS ELEAZAR GUZMAN BARRON - NUEVO CHIMBOTE DISTRITO DE NUEVO CHIMBOTE, PROVINCIA SANTA, DEPARTAMENTO ANCASH</t>
  </si>
  <si>
    <t>  92.6</t>
  </si>
  <si>
    <t>2428425: REHABILITACION DE LOS SERVICIOS DE SALUD DEL ESTABLECIMIENTO DE SALUD MAGDALENA NUEVA, DISTRITO DE CHIMBOTE, PROVINCIA SANTA, DEPARTAMENTO ANCASH</t>
  </si>
  <si>
    <t>  0.0</t>
  </si>
  <si>
    <t>2409087: RECUPERACION DE LOS SERVICIOS DE SALUD DEL PUESTO DE SALUD (I-1) SAPCHA - DISTRITO DE ACOCHACA - PROVINCIA DE ASUNCION - DEPARTAMENTO DE ANCASH</t>
  </si>
  <si>
    <t>  98.2</t>
  </si>
  <si>
    <t>2386577: MEJORAMIENTO DE LOS SERVICIOS DE SALUD DEL HOSPITAL DE APOYO YUNGAY, DISTRITO Y PROVINCIA DE YUNGAY, DEPARTAMENTO ANCASH</t>
  </si>
  <si>
    <t>  90.0</t>
  </si>
  <si>
    <t>2386533: MEJORAMIENTO Y AMPLIACION DE LOS SERVICIOS DE SALUD DEL HOSPITAL DE APOYO DE POMABAMBA ANTONIO CALDAS DOMINGUEZ, BARRIO DE HUAJTACHACRA, DISTRITO Y PROVINCIA DE POMABAMBA, DEPARTAMENTO DE ANCASH</t>
  </si>
  <si>
    <t>2386498: MEJORAMIENTO DE LOS SERVICIOS DE SALUD DEL HOSPITAL DE APOYO RECUAY - DISTRITO RECUAY, PROVINCIA RECUAY, DEPARTAMENTO DE ANCASH</t>
  </si>
  <si>
    <t>2362485: MEJORAMIENTO Y AMPLIACION LOS SERVICIOS DE SALUD DEL HOSPITAL DE APOYO DE CARAZ SAN JUAN DE DIOS, BARRIO DE MANCHURIA, CENTRO POBLADO DE CARAZ - DISTRITO DE CARAZ - PROVINCIA DE HUAYLAS, DEPARTAMENTO DE ANCASH</t>
  </si>
  <si>
    <t>2286124: MEJORAMIENTO DE LOS SERVICIOS DE SALUD DEL ESTABLECIMIENTO DE SALUD HUARI, DISTRITO Y PROVINCIA DE HUARI DEPARTAMENTO DE ANCASH</t>
  </si>
  <si>
    <t>  99.9</t>
  </si>
  <si>
    <t>2285573: MEJORAMIENTO DE LOS SERVICIOS DE SALUD DEL ESTABLECIMIENTO DE SALUD PROGRESO, DEL DISTRITO DE CHIMBOTE, PROVINCIA DE SANTA, DEPARTAMENTO DE ANCASH</t>
  </si>
  <si>
    <t>2194935: MEJORAMIENTO DE LOS SERVICIOS DE SALUD DEL HOSPITAL DE HUARMEY, DISTRITO DE HUARMEY, PROVINCIA DE HUARMEY-REGION ANCASH</t>
  </si>
  <si>
    <t>  12.3</t>
  </si>
  <si>
    <t>2089754: EXPEDIENTES TECNICOS, ESTUDIOS DE PRE-INVERSION Y OTROS ESTUDIOS - PLAN INTEGRAL PARA LA RECONSTRUCCION CON CAMBIOS</t>
  </si>
  <si>
    <t>Devengado </t>
  </si>
  <si>
    <t>Avance % </t>
  </si>
  <si>
    <t> 38.1</t>
  </si>
  <si>
    <t>Departamento (Meta) 02: ANCASH</t>
  </si>
  <si>
    <t>Sector 11: SALUD</t>
  </si>
  <si>
    <t>Nivel de Gobierno E: GOBIERNO NACIONAL</t>
  </si>
  <si>
    <t>Función 20: SALUD</t>
  </si>
  <si>
    <t>TOTAL</t>
  </si>
  <si>
    <t> 0.0</t>
  </si>
  <si>
    <t>Sector 01: PRESIDENCIA CONSEJO MINISTROS</t>
  </si>
  <si>
    <t>Año de Ejecución: 2020</t>
  </si>
  <si>
    <t>Incluye: Sólo Proyectos</t>
  </si>
  <si>
    <t>Ejecución de proyectos a nivel de gobierno regional por proyectos</t>
  </si>
  <si>
    <r>
      <t xml:space="preserve">1/ </t>
    </r>
    <r>
      <rPr>
        <sz val="8"/>
        <rFont val="Calibri"/>
        <family val="2"/>
        <scheme val="minor"/>
      </rPr>
      <t>Incluye Planeamiento, gestión y asistencia social.</t>
    </r>
  </si>
  <si>
    <t>Nivel</t>
  </si>
  <si>
    <t>por niveles de gobierno y programa presupuestal, 2020</t>
  </si>
  <si>
    <r>
      <rPr>
        <b/>
        <sz val="8"/>
        <rFont val="Arial Narrow"/>
        <family val="2"/>
      </rPr>
      <t>Elaboración:</t>
    </r>
    <r>
      <rPr>
        <sz val="8"/>
        <rFont val="Arial Narrow"/>
        <family val="2"/>
      </rPr>
      <t xml:space="preserve"> CIE - PERUCÁMARAS.</t>
    </r>
  </si>
  <si>
    <r>
      <rPr>
        <b/>
        <sz val="8"/>
        <rFont val="Arial Narrow"/>
        <family val="2"/>
      </rPr>
      <t>1/</t>
    </r>
    <r>
      <rPr>
        <sz val="8"/>
        <rFont val="Arial Narrow"/>
        <family val="2"/>
      </rPr>
      <t xml:space="preserve"> Incluye Planeamiento, gestión y asistencia social.</t>
    </r>
  </si>
  <si>
    <t>Ejecución del presupuesto para proyectos de inversión pública en salud por programa de gasto, 2020</t>
  </si>
  <si>
    <t>1. Número de proyectos ejecutados</t>
  </si>
  <si>
    <t>Número de proyectos de inversión pública para el sector salud en la región 
por nivel de avance, 2020</t>
  </si>
  <si>
    <t>Ejecución del presupuesto para proyectos de inversión pública en salud
 por categoría presupuestal, 2020</t>
  </si>
  <si>
    <t>Ejecución del presupuesto para proyectos de inversión pública en el sector salud
 por niveles de gobierno, 2020</t>
  </si>
  <si>
    <t>Gobiernos Locales</t>
  </si>
  <si>
    <t>Otros programas</t>
  </si>
  <si>
    <t>Otros</t>
  </si>
  <si>
    <t>Norte</t>
  </si>
  <si>
    <t>Edición N° 427</t>
  </si>
  <si>
    <t>Macro Región Oriente</t>
  </si>
  <si>
    <t>Miercoles, 28 de abril de 2020</t>
  </si>
  <si>
    <t>Amazonas</t>
  </si>
  <si>
    <t>Loreto</t>
  </si>
  <si>
    <t>San Martín</t>
  </si>
  <si>
    <t>Ucayali</t>
  </si>
  <si>
    <t>Amazonas: Ejecución de presupuesto para proyectos de inversión pública en sector salud - 2020</t>
  </si>
  <si>
    <t>Loreto: Ejecución de presupuesto para proyectos de inversión pública en sector salud - 2020</t>
  </si>
  <si>
    <t>San Martín: Ejecución de presupuesto para proyectos de inversión pública en sector salud - 2020</t>
  </si>
  <si>
    <t>Ucayali: Ejecución de presupuesto para proyectos de inversión pública en sector salud - 2020</t>
  </si>
  <si>
    <r>
      <rPr>
        <b/>
        <sz val="8"/>
        <rFont val="Arial Narrow"/>
        <family val="2"/>
      </rPr>
      <t>Fuente:</t>
    </r>
    <r>
      <rPr>
        <sz val="8"/>
        <rFont val="Arial Narrow"/>
        <family val="2"/>
      </rPr>
      <t xml:space="preserve"> MEF - Consulta amigable al 27 abril de 2021.</t>
    </r>
  </si>
  <si>
    <r>
      <t>Fuente:</t>
    </r>
    <r>
      <rPr>
        <sz val="8"/>
        <rFont val="Arial Narrow"/>
        <family val="2"/>
      </rPr>
      <t xml:space="preserve"> MEF - Consulta amigable al 27 abril de 2021.</t>
    </r>
  </si>
  <si>
    <t>Al 2020 en la región han ejecutado S/ 85.8 millones en proyectos de inversión en el sector salud, lo que equivale a un avance en la ejecución del presupuesto para el sector salud del 88.5%; por niveles de gobierno,  el Gobierno Regional viene ejecutando el 90%, mientras que  los gobiernos locales en conjunto tienen una ejecución del 45,6% y finalmente el Gobierno Nacional viene ejecutando el 33%.</t>
  </si>
  <si>
    <t>Durante el 2020, de los 88  proyectos presupuestados para el sector salud en esta región, 7 no cuentan con ningún avance en ejecución del gasto, mientras que 5  (5,7% de proyectos) no superan el 50% de ejecución, 47 proyectos (53,4% del total) tienen un nivel de ejecución mayor al 50% pero aún no culminan y 29 proyectos ejecutados al 100%.</t>
  </si>
  <si>
    <t>Durante el 2020, de los 38  proyectos presupuestados para el sector salud en esta región, 8 no cuentan con ningún avance en ejecución del gasto, mientras que 5  (13,2% de proyectos) no superan el 50% de ejecución, 15 proyectos (39,5% del total) tienen un nivel de ejecución mayor al 50% pero aún no culminan y 10 proyectos ejecutados al 100%.</t>
  </si>
  <si>
    <t>Al 2020 en la región han ejecutado S/ 57.5 millones en proyectos de inversión en el sector salud, lo que equivale a un avance en la ejecución del presupuesto para el sector salud del 87,6%; por niveles de gobierno,  el Gobierno Regional viene ejecutando el 89,3%, mientras que  los gobiernos locales en conjunto tienen una ejecución del 50% y finalmente el Gobierno Nacional viene ejecutando el 65%.</t>
  </si>
  <si>
    <t>Durante el 2020, de los 56  proyectos presupuestados para el sector salud en esta región, 11 no cuentan con ningún avance en ejecución del gasto, mientras que 9  (16,1% de proyectos) no superan el 50% de ejecución, 26 proyectos (46,4% del total) tienen un nivel de ejecución mayor al 50% pero aún no culminan y 10 proyectos ejecutados al 100%.</t>
  </si>
  <si>
    <t>Al 2020 en la región han ejecutado S/ 84.9 millones en proyectos de inversión en el sector salud, lo que equivale a un avance en la ejecución del presupuesto para el sector salud del 58,9%; por niveles de gobierno,  el Gobierno Regional viene ejecutando el 57,9%, mientras que  los gobiernos locales en conjunto tienen una ejecución del 74,3% y finalmente el Gobierno Nacional viene ejecutando el 71%.</t>
  </si>
  <si>
    <t>Durante el 2020, de los 66  proyectos presupuestados para el sector salud en esta región, 18 no cuentan con ningún avance en ejecución del gasto, mientras que 2  (3% de proyectos) no superan el 50% de ejecución, 25 proyectos (37,9% del total) tienen un nivel de ejecución mayor al 50% pero aún no culminan y 21 proyectos ejecutados al 100%.</t>
  </si>
  <si>
    <t>Al 2020 en la región han ejecutado S/ 38.1 millones en proyectos de inversión en el sector salud, lo que equivale a un avance en la ejecución del presupuesto para el sector salud del 93,1%; por niveles de gobierno,  el Gobierno Regional viene ejecutando el 95,6%, mientras que  los gobiernos locales en conjunto tienen una ejecución del 74,9% y finalmente el Gobierno Nacional viene ejecutando el 83,3%.</t>
  </si>
  <si>
    <t xml:space="preserve">Macro Región Oriente: Ejecución de presupuesto para proyectos de inversión pública en sector salud - 2020 </t>
  </si>
  <si>
    <t>Macro Región Oriente: Ejecución del presupuesto para proyectos 
de inversión pública en el sector salud, 2020</t>
  </si>
  <si>
    <t>Macro Región Oriente: Número de proyectos de inversión pública  destinados al sector salud y nivel de avance en la macro región, 2020</t>
  </si>
  <si>
    <t>Macro Región Oriente: Ejecución del Presupuesto  de inversión pública  en salud,  
tipo de proyecto, 2020</t>
  </si>
  <si>
    <t>Macro Región Oriente: Ejecución del presupuesto para proyectos de inversión pública en salud, por categoría presupuestal - 2020</t>
  </si>
  <si>
    <t>Macro Región Oriente: Ejecución de proyectos de inversión pública por tipo de establecimiento y programa presupuestal, 2020</t>
  </si>
  <si>
    <t>Al 27 de abril de 2021,  de los 248  proyectos del sector salud presupuestados para el 2021 en esta macro región, 44  no cuentan con ningún avance en ejecución del gasto, mientras que 21 (8% de proyectos) no superan el 50% de ejecución, 113  proyectos (46 % del total) tienen un nivel de ejecución mayor al 50% pero no culminan al 100% y 70  proyectos por han ejecutado al 100,0%.</t>
  </si>
  <si>
    <t>Al 27 de abril de 2021, la macro región viene ejecutando el 76,6% de su presupuesto para ejecución de proyectos de inversión pública en salud.</t>
  </si>
  <si>
    <t>Macro región Oriente: 
Ejecución del presupuesto para proyectos de inversión pública del sector salud, 2020</t>
  </si>
  <si>
    <t>Macro región Oriente: 
Ejecución del presupuesto para proyectos de inversión en salud, 2020</t>
  </si>
  <si>
    <t>Macro región Oriente: Ejecución de los proyectos de inversión pública  en  salud,</t>
  </si>
  <si>
    <t>Macro región Oriente: 
Presupuesto destinado por tipo de proyecto del sector salud,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</si>
</sst>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d&quot;, &quot;dd&quot; de &quot;mmmm&quot; de &quot;yyyy"/>
    <numFmt numFmtId="165" formatCode="#,##0.0"/>
    <numFmt numFmtId="166" formatCode="0.0%"/>
    <numFmt numFmtId="167" formatCode="0.0"/>
  </numFmts>
  <fonts count="49">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font>
    <font>
      <b/>
      <sz val="20"/>
      <name val="Arial Narrow"/>
      <family val="2"/>
    </font>
    <font>
      <b/>
      <sz val="20"/>
      <color theme="0"/>
      <name val="Arial Narrow"/>
      <family val="2"/>
    </font>
    <font>
      <b/>
      <sz val="14"/>
      <name val="Arial Narrow"/>
      <family val="2"/>
    </font>
    <font>
      <b/>
      <sz val="14"/>
      <color theme="1"/>
      <name val="Arial Narrow"/>
      <family val="2"/>
    </font>
    <font>
      <b/>
      <sz val="10"/>
      <color theme="5" tint="-0.249977111117893"/>
      <name val="Arial Narrow"/>
      <family val="2"/>
    </font>
    <font>
      <b/>
      <sz val="18"/>
      <color theme="1"/>
      <name val="Arial Narrow"/>
      <family val="2"/>
    </font>
    <font>
      <sz val="10"/>
      <color theme="1"/>
      <name val="Arial"/>
      <family val="2"/>
    </font>
    <font>
      <sz val="11"/>
      <color theme="1"/>
      <name val="Arial"/>
      <family val="2"/>
    </font>
    <font>
      <b/>
      <sz val="18"/>
      <name val="Arial Narrow"/>
      <family val="2"/>
    </font>
    <font>
      <sz val="18"/>
      <color theme="1"/>
      <name val="Arial"/>
      <family val="2"/>
    </font>
    <font>
      <sz val="18"/>
      <color rgb="FF00B050"/>
      <name val="Arial"/>
      <family val="2"/>
    </font>
    <font>
      <sz val="9"/>
      <color rgb="FF00B050"/>
      <name val="Arial"/>
      <family val="2"/>
    </font>
    <font>
      <sz val="9"/>
      <color rgb="FFFF0000"/>
      <name val="Arial"/>
      <family val="2"/>
    </font>
    <font>
      <sz val="9"/>
      <color rgb="FFFF0000"/>
      <name val="Calibri"/>
      <family val="2"/>
      <scheme val="minor"/>
    </font>
    <font>
      <b/>
      <sz val="9"/>
      <name val="Calibri"/>
      <family val="2"/>
      <scheme val="minor"/>
    </font>
    <font>
      <b/>
      <sz val="9"/>
      <color rgb="FFFF0000"/>
      <name val="Calibri"/>
      <family val="2"/>
      <scheme val="minor"/>
    </font>
    <font>
      <sz val="9"/>
      <name val="Calibri"/>
      <family val="2"/>
      <scheme val="minor"/>
    </font>
    <font>
      <b/>
      <sz val="9"/>
      <color theme="0"/>
      <name val="Calibri"/>
      <family val="2"/>
      <scheme val="minor"/>
    </font>
    <font>
      <sz val="8"/>
      <name val="Calibri"/>
      <family val="2"/>
      <scheme val="minor"/>
    </font>
    <font>
      <b/>
      <sz val="8"/>
      <name val="Calibri"/>
      <family val="2"/>
      <scheme val="minor"/>
    </font>
    <font>
      <sz val="8"/>
      <color rgb="FFFF0000"/>
      <name val="Calibri"/>
      <family val="2"/>
      <scheme val="minor"/>
    </font>
    <font>
      <b/>
      <sz val="14"/>
      <name val="Calibri"/>
      <family val="2"/>
      <scheme val="minor"/>
    </font>
    <font>
      <sz val="11"/>
      <name val="Calibri"/>
      <family val="2"/>
      <scheme val="minor"/>
    </font>
    <font>
      <b/>
      <sz val="11"/>
      <name val="Calibri"/>
      <family val="2"/>
      <scheme val="minor"/>
    </font>
    <font>
      <i/>
      <sz val="9"/>
      <color rgb="FFFF0000"/>
      <name val="Calibri"/>
      <family val="2"/>
      <scheme val="minor"/>
    </font>
    <font>
      <b/>
      <sz val="8"/>
      <color theme="1"/>
      <name val="Arial"/>
      <family val="2"/>
    </font>
    <font>
      <sz val="8"/>
      <color theme="1"/>
      <name val="Arial"/>
      <family val="2"/>
    </font>
    <font>
      <i/>
      <sz val="9"/>
      <name val="Calibri"/>
      <family val="2"/>
      <scheme val="minor"/>
    </font>
    <font>
      <sz val="9"/>
      <color theme="0"/>
      <name val="Calibri"/>
      <family val="2"/>
      <scheme val="minor"/>
    </font>
    <font>
      <b/>
      <sz val="8"/>
      <color rgb="FFFFFFFF"/>
      <name val="Arial"/>
      <family val="2"/>
    </font>
    <font>
      <b/>
      <sz val="10"/>
      <name val="Arial Narrow"/>
      <family val="2"/>
    </font>
    <font>
      <b/>
      <sz val="9"/>
      <color theme="0"/>
      <name val="Arial Narrow"/>
      <family val="2"/>
    </font>
    <font>
      <sz val="8"/>
      <name val="Arial Narrow"/>
      <family val="2"/>
    </font>
    <font>
      <b/>
      <sz val="8"/>
      <name val="Arial Narrow"/>
      <family val="2"/>
    </font>
    <font>
      <sz val="10"/>
      <color rgb="FFFF0000"/>
      <name val="Arial Narrow"/>
      <family val="2"/>
    </font>
    <font>
      <sz val="10"/>
      <name val="Arial Narrow"/>
      <family val="2"/>
    </font>
    <font>
      <b/>
      <sz val="10"/>
      <color theme="0"/>
      <name val="Arial Narrow"/>
      <family val="2"/>
    </font>
    <font>
      <b/>
      <sz val="10"/>
      <color rgb="FFFF0000"/>
      <name val="Arial Narrow"/>
      <family val="2"/>
    </font>
    <font>
      <b/>
      <sz val="6"/>
      <color theme="0"/>
      <name val="Calibri"/>
      <family val="2"/>
      <scheme val="minor"/>
    </font>
    <font>
      <b/>
      <sz val="9"/>
      <color theme="0" tint="-4.9989318521683403E-2"/>
      <name val="Calibri"/>
      <family val="2"/>
      <scheme val="minor"/>
    </font>
    <font>
      <sz val="9"/>
      <color theme="0" tint="-4.9989318521683403E-2"/>
      <name val="Calibri"/>
      <family val="2"/>
      <scheme val="minor"/>
    </font>
    <font>
      <sz val="9"/>
      <color theme="2"/>
      <name val="Calibri"/>
      <family val="2"/>
      <scheme val="minor"/>
    </font>
    <font>
      <b/>
      <sz val="9"/>
      <color theme="2"/>
      <name val="Calibri"/>
      <family val="2"/>
      <scheme val="minor"/>
    </font>
    <font>
      <b/>
      <sz val="8"/>
      <color theme="2"/>
      <name val="Calibri"/>
      <family val="2"/>
      <scheme val="minor"/>
    </font>
    <font>
      <sz val="8"/>
      <color theme="2"/>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DA9A9"/>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indexed="64"/>
      </patternFill>
    </fill>
    <fill>
      <patternFill patternType="solid">
        <fgColor rgb="FF3A6EA5"/>
        <bgColor indexed="64"/>
      </patternFill>
    </fill>
  </fills>
  <borders count="3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9" fontId="1" fillId="0" borderId="0" applyFont="0" applyFill="0" applyBorder="0" applyAlignment="0" applyProtection="0"/>
    <xf numFmtId="0" fontId="3" fillId="0" borderId="0"/>
    <xf numFmtId="0" fontId="3" fillId="0" borderId="0"/>
  </cellStyleXfs>
  <cellXfs count="317">
    <xf numFmtId="0" fontId="0" fillId="0" borderId="0" xfId="0"/>
    <xf numFmtId="0" fontId="3" fillId="3" borderId="0" xfId="2" applyFill="1"/>
    <xf numFmtId="0" fontId="3" fillId="0" borderId="0" xfId="2"/>
    <xf numFmtId="0" fontId="7" fillId="3" borderId="0" xfId="2" applyFont="1" applyFill="1" applyAlignment="1">
      <alignment horizontal="center" vertical="center"/>
    </xf>
    <xf numFmtId="0" fontId="7" fillId="0" borderId="0" xfId="2" applyFont="1" applyAlignment="1">
      <alignment horizontal="center" vertical="center"/>
    </xf>
    <xf numFmtId="0" fontId="3" fillId="3" borderId="0" xfId="2" applyFill="1" applyAlignment="1">
      <alignment horizontal="center"/>
    </xf>
    <xf numFmtId="0" fontId="3" fillId="0" borderId="0" xfId="2" applyAlignment="1">
      <alignment horizontal="center"/>
    </xf>
    <xf numFmtId="0" fontId="3" fillId="0" borderId="0" xfId="2" applyFill="1"/>
    <xf numFmtId="0" fontId="4" fillId="0" borderId="0" xfId="2" applyFont="1" applyFill="1" applyAlignment="1" applyProtection="1">
      <alignment vertical="center"/>
      <protection locked="0"/>
    </xf>
    <xf numFmtId="0" fontId="5" fillId="0" borderId="0" xfId="2" applyFont="1" applyFill="1" applyAlignment="1" applyProtection="1">
      <alignment vertical="center"/>
      <protection locked="0"/>
    </xf>
    <xf numFmtId="0" fontId="6" fillId="0" borderId="0" xfId="2" applyFont="1" applyFill="1" applyAlignment="1">
      <alignment vertical="center"/>
    </xf>
    <xf numFmtId="0" fontId="8" fillId="0" borderId="0" xfId="2" applyFont="1" applyFill="1"/>
    <xf numFmtId="14" fontId="3" fillId="0" borderId="0" xfId="2" applyNumberFormat="1" applyFill="1"/>
    <xf numFmtId="164" fontId="11" fillId="0" borderId="0" xfId="2" applyNumberFormat="1" applyFont="1" applyFill="1" applyAlignment="1">
      <alignment vertical="center"/>
    </xf>
    <xf numFmtId="0" fontId="0" fillId="0" borderId="0" xfId="0" applyFill="1"/>
    <xf numFmtId="0" fontId="7" fillId="0" borderId="0" xfId="2" applyFont="1" applyFill="1" applyAlignment="1">
      <alignment vertical="center"/>
    </xf>
    <xf numFmtId="0" fontId="9" fillId="0" borderId="0" xfId="2" applyFont="1" applyFill="1" applyAlignment="1" applyProtection="1">
      <alignment vertical="center"/>
      <protection locked="0"/>
    </xf>
    <xf numFmtId="0" fontId="10" fillId="0" borderId="0" xfId="2" applyFont="1" applyFill="1" applyAlignment="1"/>
    <xf numFmtId="0" fontId="11" fillId="0" borderId="0" xfId="2" applyFont="1" applyFill="1" applyAlignment="1"/>
    <xf numFmtId="0" fontId="12" fillId="0" borderId="0" xfId="2" applyFont="1"/>
    <xf numFmtId="0" fontId="13" fillId="0" borderId="0" xfId="2" applyFont="1"/>
    <xf numFmtId="0" fontId="7" fillId="0" borderId="0" xfId="0" applyFont="1"/>
    <xf numFmtId="0" fontId="14" fillId="0" borderId="0" xfId="2" applyFont="1"/>
    <xf numFmtId="0" fontId="15" fillId="0" borderId="0" xfId="2" applyFont="1"/>
    <xf numFmtId="0" fontId="16" fillId="0" borderId="0" xfId="2" applyFont="1"/>
    <xf numFmtId="0" fontId="17" fillId="2" borderId="0" xfId="0" applyFont="1" applyFill="1"/>
    <xf numFmtId="0" fontId="2" fillId="2" borderId="0" xfId="0" applyFont="1" applyFill="1"/>
    <xf numFmtId="0" fontId="17" fillId="2" borderId="0" xfId="0" applyFont="1" applyFill="1" applyAlignment="1">
      <alignment horizontal="left"/>
    </xf>
    <xf numFmtId="0" fontId="19" fillId="2" borderId="0" xfId="0" applyFont="1" applyFill="1" applyAlignment="1">
      <alignment horizontal="center" vertical="top"/>
    </xf>
    <xf numFmtId="0" fontId="17" fillId="2" borderId="0" xfId="0" applyFont="1" applyFill="1" applyAlignment="1">
      <alignment horizontal="center" vertical="top" wrapText="1"/>
    </xf>
    <xf numFmtId="0" fontId="19" fillId="2" borderId="0" xfId="0" applyFont="1" applyFill="1"/>
    <xf numFmtId="0" fontId="22" fillId="2" borderId="0" xfId="0" applyFont="1" applyFill="1" applyAlignment="1">
      <alignment vertical="center"/>
    </xf>
    <xf numFmtId="166" fontId="17" fillId="2" borderId="0" xfId="1" applyNumberFormat="1" applyFont="1" applyFill="1" applyBorder="1" applyAlignment="1">
      <alignment horizontal="right" vertical="center"/>
    </xf>
    <xf numFmtId="0" fontId="22" fillId="2" borderId="0" xfId="0" applyFont="1" applyFill="1" applyAlignment="1">
      <alignment horizontal="left"/>
    </xf>
    <xf numFmtId="0" fontId="17" fillId="2" borderId="0" xfId="0" applyFont="1" applyFill="1" applyAlignment="1">
      <alignment horizontal="left" vertical="center"/>
    </xf>
    <xf numFmtId="0" fontId="24" fillId="2" borderId="0" xfId="0" applyFont="1" applyFill="1" applyAlignment="1">
      <alignment horizontal="left"/>
    </xf>
    <xf numFmtId="0" fontId="19" fillId="2" borderId="0" xfId="0" applyFont="1" applyFill="1" applyAlignment="1">
      <alignment horizontal="center" vertical="center"/>
    </xf>
    <xf numFmtId="166" fontId="17" fillId="2" borderId="0" xfId="1" applyNumberFormat="1" applyFont="1" applyFill="1" applyBorder="1"/>
    <xf numFmtId="3" fontId="17" fillId="2" borderId="0" xfId="0" applyNumberFormat="1" applyFont="1" applyFill="1"/>
    <xf numFmtId="0" fontId="24" fillId="2" borderId="15" xfId="0" applyFont="1" applyFill="1" applyBorder="1" applyAlignment="1">
      <alignment vertical="center"/>
    </xf>
    <xf numFmtId="165" fontId="18" fillId="0" borderId="7" xfId="0" applyNumberFormat="1" applyFont="1" applyBorder="1"/>
    <xf numFmtId="0" fontId="20" fillId="2" borderId="0" xfId="0" applyFont="1" applyFill="1"/>
    <xf numFmtId="0" fontId="20" fillId="2" borderId="7" xfId="0" applyFont="1" applyFill="1" applyBorder="1"/>
    <xf numFmtId="166" fontId="20" fillId="0" borderId="7" xfId="1" applyNumberFormat="1" applyFont="1" applyFill="1" applyBorder="1"/>
    <xf numFmtId="165" fontId="20" fillId="0" borderId="7" xfId="0" applyNumberFormat="1" applyFont="1" applyBorder="1"/>
    <xf numFmtId="166" fontId="20" fillId="0" borderId="7" xfId="1" applyNumberFormat="1" applyFont="1" applyFill="1" applyBorder="1" applyAlignment="1">
      <alignment horizontal="right"/>
    </xf>
    <xf numFmtId="166" fontId="18" fillId="0" borderId="7" xfId="1" applyNumberFormat="1" applyFont="1" applyFill="1" applyBorder="1"/>
    <xf numFmtId="0" fontId="22" fillId="2" borderId="0" xfId="0" applyFont="1" applyFill="1"/>
    <xf numFmtId="167" fontId="20" fillId="2" borderId="0" xfId="0" applyNumberFormat="1" applyFont="1" applyFill="1"/>
    <xf numFmtId="165" fontId="20" fillId="0" borderId="14" xfId="0" applyNumberFormat="1" applyFont="1" applyBorder="1"/>
    <xf numFmtId="166" fontId="20" fillId="0" borderId="14" xfId="1" applyNumberFormat="1" applyFont="1" applyFill="1" applyBorder="1"/>
    <xf numFmtId="3" fontId="20" fillId="0" borderId="14" xfId="0" applyNumberFormat="1" applyFont="1" applyBorder="1"/>
    <xf numFmtId="165" fontId="18" fillId="0" borderId="14" xfId="0" applyNumberFormat="1" applyFont="1" applyBorder="1"/>
    <xf numFmtId="0" fontId="20" fillId="2" borderId="8" xfId="0" applyFont="1" applyFill="1" applyBorder="1" applyAlignment="1">
      <alignment horizontal="left"/>
    </xf>
    <xf numFmtId="165" fontId="20" fillId="0" borderId="14" xfId="0" applyNumberFormat="1" applyFont="1" applyBorder="1" applyAlignment="1">
      <alignment horizontal="right" vertical="center" indent="2"/>
    </xf>
    <xf numFmtId="0" fontId="20" fillId="2" borderId="0" xfId="0" applyFont="1" applyFill="1" applyAlignment="1">
      <alignment horizontal="left"/>
    </xf>
    <xf numFmtId="166" fontId="17" fillId="2" borderId="0" xfId="1" applyNumberFormat="1" applyFont="1" applyFill="1" applyBorder="1" applyAlignment="1">
      <alignment horizontal="left" vertical="center"/>
    </xf>
    <xf numFmtId="0" fontId="17" fillId="2" borderId="24" xfId="0" applyFont="1" applyFill="1" applyBorder="1"/>
    <xf numFmtId="0" fontId="19" fillId="2" borderId="0" xfId="0" applyFont="1" applyFill="1" applyAlignment="1">
      <alignment vertical="center"/>
    </xf>
    <xf numFmtId="0" fontId="17" fillId="2" borderId="16" xfId="0" applyFont="1" applyFill="1" applyBorder="1"/>
    <xf numFmtId="0" fontId="17" fillId="2" borderId="17" xfId="0" applyFont="1" applyFill="1" applyBorder="1"/>
    <xf numFmtId="0" fontId="17" fillId="2" borderId="18" xfId="0" applyFont="1" applyFill="1" applyBorder="1"/>
    <xf numFmtId="0" fontId="17" fillId="2" borderId="19" xfId="0" applyFont="1" applyFill="1" applyBorder="1"/>
    <xf numFmtId="0" fontId="17" fillId="2" borderId="20" xfId="0" applyFont="1" applyFill="1" applyBorder="1"/>
    <xf numFmtId="0" fontId="17" fillId="2" borderId="20" xfId="0" applyFont="1" applyFill="1" applyBorder="1" applyAlignment="1">
      <alignment vertical="center" wrapText="1"/>
    </xf>
    <xf numFmtId="0" fontId="19" fillId="2" borderId="0" xfId="0" applyFont="1" applyFill="1" applyAlignment="1">
      <alignment horizontal="center"/>
    </xf>
    <xf numFmtId="0" fontId="28" fillId="2" borderId="0" xfId="0" applyFont="1" applyFill="1"/>
    <xf numFmtId="167" fontId="17" fillId="2" borderId="0" xfId="1" applyNumberFormat="1" applyFont="1" applyFill="1" applyBorder="1" applyAlignment="1">
      <alignment horizontal="right" vertical="center"/>
    </xf>
    <xf numFmtId="0" fontId="17" fillId="2" borderId="0" xfId="0" applyFont="1" applyFill="1" applyAlignment="1">
      <alignment vertical="center"/>
    </xf>
    <xf numFmtId="0" fontId="28" fillId="2" borderId="0" xfId="0" applyFont="1" applyFill="1" applyAlignment="1">
      <alignment vertical="top" wrapText="1"/>
    </xf>
    <xf numFmtId="165" fontId="17" fillId="2" borderId="0" xfId="0" applyNumberFormat="1" applyFont="1" applyFill="1" applyAlignment="1">
      <alignment vertical="center"/>
    </xf>
    <xf numFmtId="166" fontId="17" fillId="2" borderId="0" xfId="1" applyNumberFormat="1" applyFont="1" applyFill="1" applyBorder="1" applyAlignment="1">
      <alignment vertical="center"/>
    </xf>
    <xf numFmtId="165" fontId="19" fillId="2" borderId="0" xfId="0" applyNumberFormat="1" applyFont="1" applyFill="1" applyAlignment="1">
      <alignment vertical="center"/>
    </xf>
    <xf numFmtId="166" fontId="19" fillId="2" borderId="0" xfId="1" applyNumberFormat="1" applyFont="1" applyFill="1" applyBorder="1" applyAlignment="1">
      <alignment horizontal="right" vertical="center"/>
    </xf>
    <xf numFmtId="166" fontId="19" fillId="2" borderId="0" xfId="1" applyNumberFormat="1" applyFont="1" applyFill="1" applyBorder="1" applyAlignment="1">
      <alignment vertical="center"/>
    </xf>
    <xf numFmtId="0" fontId="17" fillId="2" borderId="7" xfId="0" applyFont="1" applyFill="1" applyBorder="1"/>
    <xf numFmtId="0" fontId="17" fillId="2" borderId="10" xfId="0" applyFont="1" applyFill="1" applyBorder="1"/>
    <xf numFmtId="0" fontId="17" fillId="2" borderId="9" xfId="0" applyFont="1" applyFill="1" applyBorder="1"/>
    <xf numFmtId="0" fontId="24" fillId="2" borderId="2" xfId="0" applyFont="1" applyFill="1" applyBorder="1" applyAlignment="1">
      <alignment vertical="center"/>
    </xf>
    <xf numFmtId="0" fontId="17" fillId="2" borderId="23" xfId="0" applyFont="1" applyFill="1" applyBorder="1"/>
    <xf numFmtId="0" fontId="17" fillId="2" borderId="25" xfId="0" applyFont="1" applyFill="1" applyBorder="1"/>
    <xf numFmtId="166" fontId="20" fillId="0" borderId="14" xfId="1" applyNumberFormat="1" applyFont="1" applyFill="1" applyBorder="1" applyAlignment="1">
      <alignment horizontal="right" vertical="center" indent="2"/>
    </xf>
    <xf numFmtId="0" fontId="20" fillId="2" borderId="21" xfId="0" applyFont="1" applyFill="1" applyBorder="1" applyAlignment="1">
      <alignment vertical="center"/>
    </xf>
    <xf numFmtId="0" fontId="18" fillId="2" borderId="21" xfId="0" applyFont="1" applyFill="1" applyBorder="1" applyAlignment="1">
      <alignment horizontal="right" vertical="center"/>
    </xf>
    <xf numFmtId="165" fontId="18" fillId="0" borderId="14" xfId="0" applyNumberFormat="1" applyFont="1" applyBorder="1" applyAlignment="1">
      <alignment horizontal="right" vertical="center" indent="2"/>
    </xf>
    <xf numFmtId="166" fontId="18" fillId="0" borderId="14" xfId="1" applyNumberFormat="1" applyFont="1" applyFill="1" applyBorder="1" applyAlignment="1">
      <alignment horizontal="right" vertical="center" indent="2"/>
    </xf>
    <xf numFmtId="0" fontId="24"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31" fillId="2" borderId="0" xfId="0" applyFont="1" applyFill="1" applyAlignment="1">
      <alignment vertical="top" wrapText="1"/>
    </xf>
    <xf numFmtId="0" fontId="26" fillId="2" borderId="0" xfId="0" applyFont="1" applyFill="1"/>
    <xf numFmtId="0" fontId="32" fillId="6" borderId="14" xfId="0" applyFont="1" applyFill="1" applyBorder="1" applyAlignment="1">
      <alignment horizontal="center" vertical="center"/>
    </xf>
    <xf numFmtId="9" fontId="20" fillId="0" borderId="14" xfId="1" applyFont="1" applyBorder="1"/>
    <xf numFmtId="166" fontId="20" fillId="5" borderId="14" xfId="1" applyNumberFormat="1" applyFont="1" applyFill="1" applyBorder="1"/>
    <xf numFmtId="165" fontId="20" fillId="5" borderId="14" xfId="0" applyNumberFormat="1" applyFont="1" applyFill="1" applyBorder="1"/>
    <xf numFmtId="3" fontId="20" fillId="5" borderId="14" xfId="0" applyNumberFormat="1" applyFont="1" applyFill="1" applyBorder="1"/>
    <xf numFmtId="0" fontId="32" fillId="6" borderId="7" xfId="0" applyFont="1" applyFill="1" applyBorder="1" applyAlignment="1">
      <alignment horizontal="center" vertical="center"/>
    </xf>
    <xf numFmtId="0" fontId="30" fillId="8" borderId="0" xfId="0" applyFont="1" applyFill="1"/>
    <xf numFmtId="0" fontId="30" fillId="8" borderId="27" xfId="0" applyFont="1" applyFill="1" applyBorder="1" applyAlignment="1">
      <alignment horizontal="left" wrapText="1"/>
    </xf>
    <xf numFmtId="3" fontId="30" fillId="8" borderId="27" xfId="0" applyNumberFormat="1" applyFont="1" applyFill="1" applyBorder="1" applyAlignment="1">
      <alignment horizontal="right"/>
    </xf>
    <xf numFmtId="0" fontId="30" fillId="8" borderId="27" xfId="0" applyFont="1" applyFill="1" applyBorder="1" applyAlignment="1">
      <alignment horizontal="right"/>
    </xf>
    <xf numFmtId="0" fontId="30" fillId="8" borderId="28" xfId="0" applyFont="1" applyFill="1" applyBorder="1" applyAlignment="1">
      <alignment horizontal="left" wrapText="1"/>
    </xf>
    <xf numFmtId="0" fontId="30" fillId="8" borderId="28" xfId="0" applyFont="1" applyFill="1" applyBorder="1" applyAlignment="1">
      <alignment horizontal="right"/>
    </xf>
    <xf numFmtId="3" fontId="30" fillId="8" borderId="28" xfId="0" applyNumberFormat="1" applyFont="1" applyFill="1" applyBorder="1" applyAlignment="1">
      <alignment horizontal="right"/>
    </xf>
    <xf numFmtId="0" fontId="33" fillId="9" borderId="27" xfId="0" applyFont="1" applyFill="1" applyBorder="1" applyAlignment="1">
      <alignment horizontal="center" vertical="center"/>
    </xf>
    <xf numFmtId="0" fontId="30" fillId="8" borderId="27" xfId="0" applyFont="1" applyFill="1" applyBorder="1" applyAlignment="1">
      <alignment horizontal="right" wrapText="1"/>
    </xf>
    <xf numFmtId="3" fontId="30" fillId="8" borderId="27" xfId="0" applyNumberFormat="1" applyFont="1" applyFill="1" applyBorder="1" applyAlignment="1">
      <alignment horizontal="right" wrapText="1"/>
    </xf>
    <xf numFmtId="0" fontId="33" fillId="9" borderId="29" xfId="0" applyFont="1" applyFill="1" applyBorder="1" applyAlignment="1">
      <alignment vertical="center" wrapText="1"/>
    </xf>
    <xf numFmtId="0" fontId="33" fillId="9" borderId="29" xfId="0" applyFont="1" applyFill="1" applyBorder="1" applyAlignment="1">
      <alignment vertical="center"/>
    </xf>
    <xf numFmtId="3" fontId="30" fillId="8" borderId="0" xfId="0" applyNumberFormat="1" applyFont="1" applyFill="1" applyBorder="1" applyAlignment="1">
      <alignment horizontal="right"/>
    </xf>
    <xf numFmtId="0" fontId="30" fillId="8" borderId="0" xfId="0" applyFont="1" applyFill="1" applyBorder="1" applyAlignment="1">
      <alignment horizontal="right"/>
    </xf>
    <xf numFmtId="0" fontId="30" fillId="8" borderId="0" xfId="0" applyFont="1" applyFill="1" applyBorder="1" applyAlignment="1">
      <alignment horizontal="left" wrapText="1"/>
    </xf>
    <xf numFmtId="0" fontId="30" fillId="4" borderId="0" xfId="0" applyFont="1" applyFill="1" applyBorder="1" applyAlignment="1">
      <alignment horizontal="left" wrapText="1"/>
    </xf>
    <xf numFmtId="0" fontId="30" fillId="8" borderId="26" xfId="0" applyFont="1" applyFill="1" applyBorder="1" applyAlignment="1">
      <alignment horizontal="left" wrapText="1"/>
    </xf>
    <xf numFmtId="3" fontId="30" fillId="8" borderId="26" xfId="0" applyNumberFormat="1" applyFont="1" applyFill="1" applyBorder="1" applyAlignment="1">
      <alignment horizontal="right"/>
    </xf>
    <xf numFmtId="0" fontId="30" fillId="8" borderId="26" xfId="0" applyFont="1" applyFill="1" applyBorder="1" applyAlignment="1">
      <alignment horizontal="right"/>
    </xf>
    <xf numFmtId="0" fontId="33" fillId="9" borderId="26" xfId="0" applyFont="1" applyFill="1" applyBorder="1" applyAlignment="1">
      <alignment vertical="center" wrapText="1"/>
    </xf>
    <xf numFmtId="0" fontId="33" fillId="9" borderId="26" xfId="0" applyFont="1" applyFill="1" applyBorder="1" applyAlignment="1">
      <alignment vertical="center"/>
    </xf>
    <xf numFmtId="0" fontId="33" fillId="9" borderId="26" xfId="0" applyFont="1" applyFill="1" applyBorder="1" applyAlignment="1">
      <alignment horizontal="center" vertical="center"/>
    </xf>
    <xf numFmtId="3" fontId="30" fillId="8" borderId="26" xfId="0" applyNumberFormat="1" applyFont="1" applyFill="1" applyBorder="1" applyAlignment="1">
      <alignment horizontal="right" wrapText="1"/>
    </xf>
    <xf numFmtId="0" fontId="30" fillId="8" borderId="26" xfId="0" applyFont="1" applyFill="1" applyBorder="1" applyAlignment="1">
      <alignment horizontal="right" wrapText="1"/>
    </xf>
    <xf numFmtId="0" fontId="18" fillId="2" borderId="0" xfId="0" applyFont="1" applyFill="1" applyAlignment="1">
      <alignment horizontal="center"/>
    </xf>
    <xf numFmtId="1" fontId="20" fillId="2" borderId="0" xfId="0" applyNumberFormat="1" applyFont="1" applyFill="1"/>
    <xf numFmtId="166" fontId="20" fillId="2" borderId="0" xfId="1" applyNumberFormat="1" applyFont="1" applyFill="1"/>
    <xf numFmtId="0" fontId="20" fillId="2" borderId="0" xfId="0" applyFont="1" applyFill="1" applyAlignment="1">
      <alignment vertical="center"/>
    </xf>
    <xf numFmtId="0" fontId="23" fillId="2" borderId="0" xfId="0" applyFont="1" applyFill="1" applyAlignment="1">
      <alignment vertical="center"/>
    </xf>
    <xf numFmtId="166" fontId="18" fillId="2" borderId="7" xfId="1" applyNumberFormat="1" applyFont="1" applyFill="1" applyBorder="1"/>
    <xf numFmtId="0" fontId="34" fillId="2" borderId="5" xfId="0" applyFont="1" applyFill="1" applyBorder="1" applyAlignment="1">
      <alignment vertical="center" wrapText="1"/>
    </xf>
    <xf numFmtId="0" fontId="34" fillId="2" borderId="0" xfId="0" applyFont="1" applyFill="1" applyAlignment="1">
      <alignment vertical="center" wrapText="1"/>
    </xf>
    <xf numFmtId="0" fontId="35" fillId="6" borderId="7" xfId="0" applyFont="1" applyFill="1" applyBorder="1" applyAlignment="1">
      <alignment horizontal="center" vertical="center"/>
    </xf>
    <xf numFmtId="0" fontId="36" fillId="2" borderId="0" xfId="0" applyFont="1" applyFill="1" applyAlignment="1">
      <alignment vertical="center"/>
    </xf>
    <xf numFmtId="0" fontId="36" fillId="2" borderId="0" xfId="0" applyFont="1" applyFill="1" applyAlignment="1">
      <alignment horizontal="left"/>
    </xf>
    <xf numFmtId="0" fontId="36" fillId="2" borderId="0" xfId="0" applyFont="1" applyFill="1"/>
    <xf numFmtId="0" fontId="35" fillId="6" borderId="14" xfId="0" applyFont="1" applyFill="1" applyBorder="1" applyAlignment="1">
      <alignment horizontal="center" vertical="center"/>
    </xf>
    <xf numFmtId="0" fontId="38" fillId="2" borderId="0" xfId="0" applyFont="1" applyFill="1"/>
    <xf numFmtId="0" fontId="38" fillId="2" borderId="0" xfId="0" applyFont="1" applyFill="1" applyAlignment="1">
      <alignment horizontal="left"/>
    </xf>
    <xf numFmtId="0" fontId="38" fillId="2" borderId="1" xfId="0" applyFont="1" applyFill="1" applyBorder="1"/>
    <xf numFmtId="0" fontId="38" fillId="2" borderId="2" xfId="0" applyFont="1" applyFill="1" applyBorder="1"/>
    <xf numFmtId="0" fontId="38" fillId="2" borderId="3" xfId="0" applyFont="1" applyFill="1" applyBorder="1"/>
    <xf numFmtId="0" fontId="38" fillId="2" borderId="4" xfId="0" applyFont="1" applyFill="1" applyBorder="1"/>
    <xf numFmtId="0" fontId="38" fillId="2" borderId="5" xfId="0" applyFont="1" applyFill="1" applyBorder="1"/>
    <xf numFmtId="0" fontId="38" fillId="2" borderId="5" xfId="0" applyFont="1" applyFill="1" applyBorder="1" applyAlignment="1">
      <alignment vertical="center" wrapText="1"/>
    </xf>
    <xf numFmtId="0" fontId="38" fillId="2" borderId="0" xfId="0" applyFont="1" applyFill="1" applyAlignment="1">
      <alignment horizontal="left" vertical="top" wrapText="1"/>
    </xf>
    <xf numFmtId="0" fontId="38" fillId="2" borderId="0" xfId="0" applyFont="1" applyFill="1" applyAlignment="1">
      <alignment horizontal="center" vertical="top" wrapText="1"/>
    </xf>
    <xf numFmtId="0" fontId="38" fillId="2" borderId="0" xfId="0" applyFont="1" applyFill="1" applyAlignment="1">
      <alignment horizontal="center" vertical="center"/>
    </xf>
    <xf numFmtId="166" fontId="39" fillId="2" borderId="0" xfId="1" applyNumberFormat="1" applyFont="1" applyFill="1" applyBorder="1" applyAlignment="1">
      <alignment vertical="center"/>
    </xf>
    <xf numFmtId="0" fontId="39" fillId="2" borderId="2" xfId="0" applyFont="1" applyFill="1" applyBorder="1" applyAlignment="1">
      <alignment vertical="center"/>
    </xf>
    <xf numFmtId="0" fontId="38" fillId="0" borderId="0" xfId="0" applyFont="1" applyFill="1" applyAlignment="1">
      <alignment horizontal="left" vertical="center"/>
    </xf>
    <xf numFmtId="166" fontId="38" fillId="2" borderId="0" xfId="1" applyNumberFormat="1" applyFont="1" applyFill="1" applyBorder="1" applyAlignment="1">
      <alignment horizontal="right" vertical="center"/>
    </xf>
    <xf numFmtId="0" fontId="39" fillId="2" borderId="0" xfId="0" applyFont="1" applyFill="1" applyAlignment="1">
      <alignment horizontal="left" vertical="center"/>
    </xf>
    <xf numFmtId="167" fontId="39" fillId="2" borderId="0" xfId="0" applyNumberFormat="1" applyFont="1" applyFill="1" applyAlignment="1">
      <alignment horizontal="center" vertical="center"/>
    </xf>
    <xf numFmtId="0" fontId="38" fillId="2" borderId="0" xfId="0" applyFont="1" applyFill="1" applyAlignment="1">
      <alignment horizontal="left" vertical="center"/>
    </xf>
    <xf numFmtId="0" fontId="38" fillId="2" borderId="0" xfId="0" applyFont="1" applyFill="1" applyAlignment="1">
      <alignment vertical="top" wrapText="1"/>
    </xf>
    <xf numFmtId="3" fontId="38" fillId="2" borderId="0" xfId="0" applyNumberFormat="1" applyFont="1" applyFill="1" applyAlignment="1">
      <alignment vertical="top" wrapText="1"/>
    </xf>
    <xf numFmtId="0" fontId="41" fillId="2" borderId="0" xfId="0" applyFont="1" applyFill="1" applyAlignment="1">
      <alignment horizontal="center" vertical="center"/>
    </xf>
    <xf numFmtId="0" fontId="39" fillId="2" borderId="9" xfId="0" applyFont="1" applyFill="1" applyBorder="1"/>
    <xf numFmtId="165" fontId="39" fillId="0" borderId="7" xfId="0" applyNumberFormat="1" applyFont="1" applyBorder="1"/>
    <xf numFmtId="0" fontId="39" fillId="2" borderId="0" xfId="0" applyFont="1" applyFill="1"/>
    <xf numFmtId="165" fontId="34" fillId="0" borderId="9" xfId="0" applyNumberFormat="1" applyFont="1" applyBorder="1" applyAlignment="1">
      <alignment vertical="center"/>
    </xf>
    <xf numFmtId="165" fontId="39" fillId="2" borderId="0" xfId="0" applyNumberFormat="1" applyFont="1" applyFill="1" applyAlignment="1">
      <alignment vertical="center"/>
    </xf>
    <xf numFmtId="166" fontId="39" fillId="2" borderId="0" xfId="1" applyNumberFormat="1" applyFont="1" applyFill="1" applyBorder="1"/>
    <xf numFmtId="167" fontId="39" fillId="2" borderId="0" xfId="0" applyNumberFormat="1" applyFont="1" applyFill="1"/>
    <xf numFmtId="0" fontId="38" fillId="2" borderId="0" xfId="0" applyFont="1" applyFill="1" applyAlignment="1">
      <alignment vertical="center"/>
    </xf>
    <xf numFmtId="167" fontId="38" fillId="2" borderId="0" xfId="0" applyNumberFormat="1" applyFont="1" applyFill="1"/>
    <xf numFmtId="166" fontId="38" fillId="2" borderId="0" xfId="1" applyNumberFormat="1" applyFont="1" applyFill="1" applyBorder="1"/>
    <xf numFmtId="166" fontId="39" fillId="0" borderId="7" xfId="1" applyNumberFormat="1" applyFont="1" applyFill="1" applyBorder="1" applyAlignment="1">
      <alignment horizontal="center"/>
    </xf>
    <xf numFmtId="166" fontId="34" fillId="0" borderId="7" xfId="1" applyNumberFormat="1" applyFont="1" applyFill="1" applyBorder="1" applyAlignment="1">
      <alignment horizontal="center"/>
    </xf>
    <xf numFmtId="0" fontId="38" fillId="2" borderId="0" xfId="0" applyFont="1" applyFill="1" applyAlignment="1">
      <alignment horizontal="center"/>
    </xf>
    <xf numFmtId="0" fontId="41" fillId="2" borderId="0" xfId="0" applyFont="1" applyFill="1"/>
    <xf numFmtId="3" fontId="38" fillId="2" borderId="0" xfId="0" applyNumberFormat="1" applyFont="1" applyFill="1"/>
    <xf numFmtId="0" fontId="38" fillId="2" borderId="15" xfId="0" applyFont="1" applyFill="1" applyBorder="1" applyAlignment="1">
      <alignment vertical="center"/>
    </xf>
    <xf numFmtId="0" fontId="39" fillId="2" borderId="8" xfId="0" applyFont="1" applyFill="1" applyBorder="1" applyAlignment="1">
      <alignment horizontal="left"/>
    </xf>
    <xf numFmtId="0" fontId="39" fillId="2" borderId="9" xfId="0" applyFont="1" applyFill="1" applyBorder="1" applyAlignment="1">
      <alignment horizontal="left"/>
    </xf>
    <xf numFmtId="0" fontId="39" fillId="2" borderId="7" xfId="0" applyFont="1" applyFill="1" applyBorder="1"/>
    <xf numFmtId="0" fontId="38" fillId="2" borderId="11" xfId="0" applyFont="1" applyFill="1" applyBorder="1"/>
    <xf numFmtId="0" fontId="38" fillId="2" borderId="6" xfId="0" applyFont="1" applyFill="1" applyBorder="1"/>
    <xf numFmtId="0" fontId="38" fillId="2" borderId="12" xfId="0" applyFont="1" applyFill="1" applyBorder="1"/>
    <xf numFmtId="0" fontId="39" fillId="2" borderId="0" xfId="0" applyFont="1" applyFill="1" applyBorder="1" applyAlignment="1">
      <alignment vertical="center"/>
    </xf>
    <xf numFmtId="0" fontId="35" fillId="6" borderId="31" xfId="0" applyFont="1" applyFill="1" applyBorder="1" applyAlignment="1">
      <alignment horizontal="center" vertical="center"/>
    </xf>
    <xf numFmtId="0" fontId="39" fillId="2" borderId="31" xfId="0" applyFont="1" applyFill="1" applyBorder="1" applyAlignment="1">
      <alignment vertical="center"/>
    </xf>
    <xf numFmtId="165" fontId="39" fillId="0" borderId="31" xfId="0" applyNumberFormat="1" applyFont="1" applyBorder="1" applyAlignment="1">
      <alignment vertical="center"/>
    </xf>
    <xf numFmtId="166" fontId="39" fillId="0" borderId="31" xfId="1" applyNumberFormat="1" applyFont="1" applyFill="1" applyBorder="1" applyAlignment="1">
      <alignment horizontal="right" vertical="center"/>
    </xf>
    <xf numFmtId="165" fontId="34" fillId="0" borderId="31" xfId="0" applyNumberFormat="1" applyFont="1" applyBorder="1" applyAlignment="1">
      <alignment vertical="center"/>
    </xf>
    <xf numFmtId="166" fontId="34" fillId="0" borderId="31" xfId="1" applyNumberFormat="1" applyFont="1" applyFill="1" applyBorder="1" applyAlignment="1">
      <alignment horizontal="right" vertical="center"/>
    </xf>
    <xf numFmtId="0" fontId="34" fillId="0" borderId="0" xfId="0" applyFont="1" applyFill="1" applyAlignment="1">
      <alignment vertical="center"/>
    </xf>
    <xf numFmtId="0" fontId="39" fillId="2" borderId="6" xfId="0" applyFont="1" applyFill="1" applyBorder="1" applyAlignment="1">
      <alignment vertical="top"/>
    </xf>
    <xf numFmtId="165" fontId="39" fillId="0" borderId="31" xfId="0" applyNumberFormat="1" applyFont="1" applyBorder="1"/>
    <xf numFmtId="166" fontId="39" fillId="0" borderId="31" xfId="1" applyNumberFormat="1" applyFont="1" applyFill="1" applyBorder="1"/>
    <xf numFmtId="166" fontId="39" fillId="0" borderId="31" xfId="1" applyNumberFormat="1" applyFont="1" applyFill="1" applyBorder="1" applyAlignment="1">
      <alignment horizontal="right"/>
    </xf>
    <xf numFmtId="166" fontId="34" fillId="0" borderId="31" xfId="1" applyNumberFormat="1" applyFont="1" applyFill="1" applyBorder="1"/>
    <xf numFmtId="166" fontId="34" fillId="0" borderId="31" xfId="1" applyNumberFormat="1" applyFont="1" applyFill="1" applyBorder="1" applyAlignment="1">
      <alignment horizontal="right"/>
    </xf>
    <xf numFmtId="0" fontId="34" fillId="0" borderId="0" xfId="0" applyFont="1" applyFill="1" applyAlignment="1"/>
    <xf numFmtId="0" fontId="39" fillId="2" borderId="8" xfId="0" applyFont="1" applyFill="1" applyBorder="1" applyAlignment="1">
      <alignment horizontal="left"/>
    </xf>
    <xf numFmtId="0" fontId="39" fillId="2" borderId="10" xfId="0" applyFont="1" applyFill="1" applyBorder="1" applyAlignment="1">
      <alignment horizontal="left"/>
    </xf>
    <xf numFmtId="0" fontId="39" fillId="2" borderId="9" xfId="0" applyFont="1" applyFill="1" applyBorder="1" applyAlignment="1">
      <alignment horizontal="left"/>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1" fillId="6" borderId="14" xfId="0" applyFont="1" applyFill="1" applyBorder="1" applyAlignment="1">
      <alignment horizontal="center" vertical="center"/>
    </xf>
    <xf numFmtId="0" fontId="17" fillId="2" borderId="0" xfId="0" applyFont="1" applyFill="1" applyAlignment="1">
      <alignment horizontal="left" vertical="top" wrapText="1"/>
    </xf>
    <xf numFmtId="165" fontId="38" fillId="2" borderId="0" xfId="0" applyNumberFormat="1" applyFont="1" applyFill="1"/>
    <xf numFmtId="0" fontId="26" fillId="2" borderId="13" xfId="0" applyFont="1" applyFill="1" applyBorder="1" applyAlignment="1">
      <alignment vertical="top" wrapText="1"/>
    </xf>
    <xf numFmtId="0" fontId="27" fillId="2" borderId="0" xfId="0" applyFont="1" applyFill="1" applyAlignment="1">
      <alignment vertical="top"/>
    </xf>
    <xf numFmtId="165" fontId="20" fillId="0" borderId="14" xfId="0" applyNumberFormat="1" applyFont="1" applyBorder="1" applyAlignment="1">
      <alignment horizontal="right" vertical="center" indent="3"/>
    </xf>
    <xf numFmtId="165" fontId="18" fillId="0" borderId="14" xfId="0" applyNumberFormat="1" applyFont="1" applyBorder="1" applyAlignment="1">
      <alignment horizontal="right" vertical="center" indent="3"/>
    </xf>
    <xf numFmtId="0" fontId="27" fillId="2" borderId="0" xfId="0" applyFont="1" applyFill="1" applyAlignment="1">
      <alignment wrapText="1"/>
    </xf>
    <xf numFmtId="0" fontId="20" fillId="2" borderId="14" xfId="0" applyFont="1" applyFill="1" applyBorder="1" applyAlignment="1"/>
    <xf numFmtId="0" fontId="20" fillId="5" borderId="14" xfId="0" applyFont="1" applyFill="1" applyBorder="1" applyAlignment="1"/>
    <xf numFmtId="0" fontId="18" fillId="2" borderId="8" xfId="0" applyFont="1" applyFill="1" applyBorder="1" applyAlignment="1"/>
    <xf numFmtId="0" fontId="18" fillId="2" borderId="10" xfId="0" applyFont="1" applyFill="1" applyBorder="1" applyAlignment="1"/>
    <xf numFmtId="0" fontId="18" fillId="2" borderId="9" xfId="0" applyFont="1" applyFill="1" applyBorder="1" applyAlignment="1"/>
    <xf numFmtId="0" fontId="27" fillId="2" borderId="0" xfId="0" applyFont="1" applyFill="1" applyAlignment="1">
      <alignment vertical="center"/>
    </xf>
    <xf numFmtId="0" fontId="26" fillId="2" borderId="0" xfId="0" applyFont="1" applyFill="1" applyAlignment="1">
      <alignment vertical="center"/>
    </xf>
    <xf numFmtId="0" fontId="32" fillId="6" borderId="21" xfId="0" applyFont="1" applyFill="1" applyBorder="1" applyAlignment="1">
      <alignment vertical="center"/>
    </xf>
    <xf numFmtId="0" fontId="32" fillId="6" borderId="30" xfId="0" applyFont="1" applyFill="1" applyBorder="1" applyAlignment="1">
      <alignment vertical="center"/>
    </xf>
    <xf numFmtId="0" fontId="32" fillId="6" borderId="22" xfId="0" applyFont="1" applyFill="1" applyBorder="1" applyAlignment="1">
      <alignment vertical="center"/>
    </xf>
    <xf numFmtId="0" fontId="20" fillId="2" borderId="8" xfId="0" applyFont="1" applyFill="1" applyBorder="1"/>
    <xf numFmtId="0" fontId="20" fillId="2" borderId="10" xfId="0" applyFont="1" applyFill="1" applyBorder="1"/>
    <xf numFmtId="0" fontId="37" fillId="2" borderId="0" xfId="0" applyFont="1" applyFill="1" applyAlignment="1">
      <alignment vertical="center"/>
    </xf>
    <xf numFmtId="165" fontId="39" fillId="0" borderId="14" xfId="0" applyNumberFormat="1" applyFont="1" applyBorder="1"/>
    <xf numFmtId="166" fontId="39" fillId="0" borderId="14" xfId="1" applyNumberFormat="1" applyFont="1" applyFill="1" applyBorder="1"/>
    <xf numFmtId="3" fontId="39" fillId="0" borderId="14" xfId="0" applyNumberFormat="1" applyFont="1" applyBorder="1"/>
    <xf numFmtId="165" fontId="34" fillId="0" borderId="14" xfId="0" applyNumberFormat="1" applyFont="1" applyBorder="1"/>
    <xf numFmtId="166" fontId="34" fillId="0" borderId="14" xfId="1" applyNumberFormat="1" applyFont="1" applyFill="1" applyBorder="1"/>
    <xf numFmtId="166" fontId="39" fillId="0" borderId="7" xfId="1" applyNumberFormat="1" applyFont="1" applyFill="1" applyBorder="1"/>
    <xf numFmtId="166" fontId="34" fillId="0" borderId="7" xfId="1" applyNumberFormat="1" applyFont="1" applyFill="1" applyBorder="1"/>
    <xf numFmtId="165" fontId="34" fillId="0" borderId="7" xfId="0" applyNumberFormat="1" applyFont="1" applyBorder="1" applyAlignment="1">
      <alignment vertical="center"/>
    </xf>
    <xf numFmtId="166" fontId="17" fillId="2" borderId="0" xfId="1" applyNumberFormat="1" applyFont="1" applyFill="1" applyAlignment="1">
      <alignment vertical="center"/>
    </xf>
    <xf numFmtId="0" fontId="43" fillId="2" borderId="0" xfId="0" applyFont="1" applyFill="1" applyAlignment="1">
      <alignment horizontal="center"/>
    </xf>
    <xf numFmtId="167" fontId="43" fillId="2" borderId="0" xfId="0" applyNumberFormat="1" applyFont="1" applyFill="1" applyAlignment="1">
      <alignment horizontal="center"/>
    </xf>
    <xf numFmtId="0" fontId="44" fillId="2" borderId="0" xfId="0" applyFont="1" applyFill="1"/>
    <xf numFmtId="1" fontId="44" fillId="2" borderId="0" xfId="0" applyNumberFormat="1" applyFont="1" applyFill="1"/>
    <xf numFmtId="166" fontId="44" fillId="2" borderId="0" xfId="1" applyNumberFormat="1" applyFont="1" applyFill="1"/>
    <xf numFmtId="0" fontId="11" fillId="0" borderId="0" xfId="2" applyFont="1" applyFill="1" applyAlignment="1">
      <alignment horizontal="center"/>
    </xf>
    <xf numFmtId="0" fontId="4" fillId="0" borderId="0" xfId="2" applyFont="1" applyFill="1" applyAlignment="1" applyProtection="1">
      <alignment horizontal="center" vertical="center"/>
      <protection locked="0"/>
    </xf>
    <xf numFmtId="0" fontId="7" fillId="0" borderId="0" xfId="2" applyFont="1" applyFill="1" applyAlignment="1">
      <alignment horizontal="center" vertical="center"/>
    </xf>
    <xf numFmtId="0" fontId="9" fillId="0" borderId="0" xfId="2" applyFont="1" applyFill="1" applyAlignment="1" applyProtection="1">
      <alignment horizontal="center" vertical="center"/>
      <protection locked="0"/>
    </xf>
    <xf numFmtId="0" fontId="10" fillId="0" borderId="0" xfId="2" applyFont="1" applyFill="1" applyAlignment="1">
      <alignment horizontal="center"/>
    </xf>
    <xf numFmtId="0" fontId="26" fillId="2" borderId="13" xfId="0" applyFont="1" applyFill="1" applyBorder="1" applyAlignment="1">
      <alignment horizontal="center" vertical="center"/>
    </xf>
    <xf numFmtId="0" fontId="27" fillId="2" borderId="0" xfId="0" applyFont="1" applyFill="1" applyAlignment="1">
      <alignment horizontal="center" vertical="center" wrapText="1"/>
    </xf>
    <xf numFmtId="0" fontId="25" fillId="7" borderId="0" xfId="0" applyFont="1" applyFill="1" applyAlignment="1">
      <alignment horizontal="center" vertical="center"/>
    </xf>
    <xf numFmtId="0" fontId="21" fillId="6" borderId="21" xfId="0" applyFont="1" applyFill="1" applyBorder="1" applyAlignment="1">
      <alignment horizontal="center" vertical="center"/>
    </xf>
    <xf numFmtId="0" fontId="21" fillId="6" borderId="30" xfId="0" applyFont="1" applyFill="1" applyBorder="1" applyAlignment="1">
      <alignment horizontal="center" vertical="center"/>
    </xf>
    <xf numFmtId="0" fontId="21" fillId="6" borderId="22" xfId="0" applyFont="1" applyFill="1" applyBorder="1" applyAlignment="1">
      <alignment horizontal="center" vertical="center"/>
    </xf>
    <xf numFmtId="0" fontId="21" fillId="6" borderId="35" xfId="0" applyFont="1" applyFill="1" applyBorder="1" applyAlignment="1">
      <alignment horizontal="center" vertical="center"/>
    </xf>
    <xf numFmtId="0" fontId="21" fillId="6" borderId="36" xfId="0" applyFont="1" applyFill="1" applyBorder="1" applyAlignment="1">
      <alignment horizontal="center" vertical="center"/>
    </xf>
    <xf numFmtId="0" fontId="27" fillId="2" borderId="0" xfId="0" applyFont="1" applyFill="1" applyAlignment="1">
      <alignment horizontal="center" vertical="top" wrapText="1"/>
    </xf>
    <xf numFmtId="0" fontId="26" fillId="2" borderId="13" xfId="0" applyFont="1" applyFill="1" applyBorder="1" applyAlignment="1">
      <alignment horizontal="center" vertical="top" wrapText="1"/>
    </xf>
    <xf numFmtId="0" fontId="18" fillId="2" borderId="8" xfId="0" applyFont="1" applyFill="1" applyBorder="1" applyAlignment="1">
      <alignment horizontal="center"/>
    </xf>
    <xf numFmtId="0" fontId="18" fillId="2" borderId="9" xfId="0" applyFont="1" applyFill="1" applyBorder="1" applyAlignment="1">
      <alignment horizont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7" fillId="2" borderId="0" xfId="0" applyFont="1" applyFill="1" applyAlignment="1">
      <alignment horizontal="center" vertical="center"/>
    </xf>
    <xf numFmtId="0" fontId="26" fillId="2" borderId="0" xfId="0" applyFont="1" applyFill="1" applyAlignment="1">
      <alignment horizontal="center"/>
    </xf>
    <xf numFmtId="0" fontId="26" fillId="2" borderId="0" xfId="0" applyFont="1" applyFill="1" applyAlignment="1">
      <alignment horizontal="center" vertical="center"/>
    </xf>
    <xf numFmtId="0" fontId="32" fillId="6" borderId="1"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11" xfId="0" applyFont="1" applyFill="1" applyBorder="1" applyAlignment="1">
      <alignment horizontal="center" vertical="center"/>
    </xf>
    <xf numFmtId="0" fontId="32" fillId="6" borderId="12" xfId="0" applyFont="1" applyFill="1" applyBorder="1" applyAlignment="1">
      <alignment horizontal="center" vertical="center"/>
    </xf>
    <xf numFmtId="0" fontId="21" fillId="6" borderId="7" xfId="0" applyFont="1" applyFill="1" applyBorder="1" applyAlignment="1">
      <alignment horizontal="center" vertical="center"/>
    </xf>
    <xf numFmtId="0" fontId="20" fillId="2" borderId="0" xfId="0" applyFont="1" applyFill="1" applyAlignment="1">
      <alignment horizontal="left" vertical="top" wrapText="1"/>
    </xf>
    <xf numFmtId="0" fontId="42" fillId="6" borderId="35" xfId="0" applyFont="1" applyFill="1" applyBorder="1" applyAlignment="1">
      <alignment horizontal="center" vertical="center" wrapText="1"/>
    </xf>
    <xf numFmtId="0" fontId="42" fillId="6" borderId="36" xfId="0" applyFont="1" applyFill="1" applyBorder="1" applyAlignment="1">
      <alignment horizontal="center" vertical="center" wrapText="1"/>
    </xf>
    <xf numFmtId="0" fontId="18" fillId="2" borderId="0" xfId="0" applyFont="1" applyFill="1" applyAlignment="1">
      <alignment horizontal="left"/>
    </xf>
    <xf numFmtId="0" fontId="34" fillId="0" borderId="0" xfId="0" applyFont="1" applyFill="1" applyAlignment="1">
      <alignment horizontal="center" vertical="center"/>
    </xf>
    <xf numFmtId="0" fontId="39" fillId="2" borderId="6" xfId="0" applyFont="1" applyFill="1" applyBorder="1" applyAlignment="1">
      <alignment horizontal="center" vertical="top"/>
    </xf>
    <xf numFmtId="0" fontId="34" fillId="0" borderId="0" xfId="0" applyFont="1" applyFill="1" applyAlignment="1">
      <alignment horizontal="center" vertical="center" wrapText="1"/>
    </xf>
    <xf numFmtId="0" fontId="40" fillId="6" borderId="31" xfId="0" applyFont="1" applyFill="1" applyBorder="1" applyAlignment="1">
      <alignment horizontal="center" vertical="center"/>
    </xf>
    <xf numFmtId="0" fontId="39" fillId="2" borderId="32" xfId="0" applyFont="1" applyFill="1" applyBorder="1" applyAlignment="1">
      <alignment horizontal="left"/>
    </xf>
    <xf numFmtId="0" fontId="39" fillId="2" borderId="33" xfId="0" applyFont="1" applyFill="1" applyBorder="1" applyAlignment="1">
      <alignment horizontal="left"/>
    </xf>
    <xf numFmtId="0" fontId="34" fillId="2" borderId="32" xfId="0" applyFont="1" applyFill="1" applyBorder="1" applyAlignment="1">
      <alignment horizontal="center"/>
    </xf>
    <xf numFmtId="0" fontId="34" fillId="2" borderId="33" xfId="0" applyFont="1" applyFill="1" applyBorder="1" applyAlignment="1">
      <alignment horizontal="center"/>
    </xf>
    <xf numFmtId="0" fontId="39" fillId="2" borderId="34" xfId="0" applyFont="1" applyFill="1" applyBorder="1" applyAlignment="1">
      <alignment horizontal="center" vertical="top"/>
    </xf>
    <xf numFmtId="0" fontId="34" fillId="2" borderId="0" xfId="0" applyFont="1" applyFill="1" applyAlignment="1">
      <alignment horizontal="left"/>
    </xf>
    <xf numFmtId="0" fontId="40" fillId="6" borderId="21" xfId="0" applyFont="1" applyFill="1" applyBorder="1" applyAlignment="1">
      <alignment horizontal="center" vertical="center"/>
    </xf>
    <xf numFmtId="0" fontId="40" fillId="6" borderId="22" xfId="0" applyFont="1" applyFill="1" applyBorder="1" applyAlignment="1">
      <alignment horizontal="center" vertical="center"/>
    </xf>
    <xf numFmtId="0" fontId="39" fillId="2" borderId="21" xfId="0" applyFont="1" applyFill="1" applyBorder="1" applyAlignment="1">
      <alignment horizontal="left"/>
    </xf>
    <xf numFmtId="0" fontId="39" fillId="2" borderId="22" xfId="0" applyFont="1" applyFill="1" applyBorder="1" applyAlignment="1">
      <alignment horizontal="left"/>
    </xf>
    <xf numFmtId="0" fontId="34" fillId="2" borderId="21" xfId="0" applyFont="1" applyFill="1" applyBorder="1" applyAlignment="1">
      <alignment horizontal="center"/>
    </xf>
    <xf numFmtId="0" fontId="34" fillId="2" borderId="22" xfId="0" applyFont="1" applyFill="1" applyBorder="1" applyAlignment="1">
      <alignment horizontal="center"/>
    </xf>
    <xf numFmtId="0" fontId="39" fillId="2" borderId="13" xfId="0" applyFont="1" applyFill="1" applyBorder="1" applyAlignment="1">
      <alignment horizontal="center" vertical="top"/>
    </xf>
    <xf numFmtId="0" fontId="40" fillId="6" borderId="7" xfId="0" applyFont="1" applyFill="1" applyBorder="1" applyAlignment="1">
      <alignment horizontal="center" vertical="center"/>
    </xf>
    <xf numFmtId="0" fontId="39" fillId="2" borderId="8" xfId="0" applyFont="1" applyFill="1" applyBorder="1" applyAlignment="1">
      <alignment horizontal="left" vertical="center"/>
    </xf>
    <xf numFmtId="0" fontId="39" fillId="2" borderId="9" xfId="0" applyFont="1" applyFill="1" applyBorder="1" applyAlignment="1">
      <alignment horizontal="left" vertic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39" fillId="2" borderId="0" xfId="0" applyFont="1" applyFill="1" applyAlignment="1">
      <alignment horizontal="left" vertical="center" wrapText="1"/>
    </xf>
    <xf numFmtId="0" fontId="40" fillId="6" borderId="1" xfId="0" applyFont="1" applyFill="1" applyBorder="1" applyAlignment="1">
      <alignment horizontal="center" vertical="center"/>
    </xf>
    <xf numFmtId="0" fontId="40" fillId="6" borderId="3" xfId="0" applyFont="1" applyFill="1" applyBorder="1" applyAlignment="1">
      <alignment horizontal="center" vertical="center"/>
    </xf>
    <xf numFmtId="0" fontId="40" fillId="6" borderId="11" xfId="0" applyFont="1" applyFill="1" applyBorder="1" applyAlignment="1">
      <alignment horizontal="center" vertical="center"/>
    </xf>
    <xf numFmtId="0" fontId="40" fillId="6" borderId="12" xfId="0" applyFont="1" applyFill="1" applyBorder="1" applyAlignment="1">
      <alignment horizontal="center" vertical="center"/>
    </xf>
    <xf numFmtId="0" fontId="34" fillId="2" borderId="10" xfId="0" applyFont="1" applyFill="1" applyBorder="1" applyAlignment="1">
      <alignment horizontal="center"/>
    </xf>
    <xf numFmtId="0" fontId="39" fillId="2" borderId="8" xfId="0" applyFont="1" applyFill="1" applyBorder="1" applyAlignment="1">
      <alignment horizontal="left"/>
    </xf>
    <xf numFmtId="0" fontId="39" fillId="2" borderId="10" xfId="0" applyFont="1" applyFill="1" applyBorder="1" applyAlignment="1">
      <alignment horizontal="left"/>
    </xf>
    <xf numFmtId="0" fontId="39" fillId="2" borderId="9" xfId="0" applyFont="1" applyFill="1" applyBorder="1" applyAlignment="1">
      <alignment horizontal="left"/>
    </xf>
    <xf numFmtId="0" fontId="6" fillId="5" borderId="0" xfId="0" applyFont="1" applyFill="1" applyAlignment="1">
      <alignment horizontal="center" vertical="center"/>
    </xf>
    <xf numFmtId="0" fontId="39" fillId="2" borderId="0" xfId="0" applyFont="1" applyFill="1" applyAlignment="1">
      <alignment horizontal="left" vertical="top" wrapText="1"/>
    </xf>
    <xf numFmtId="0" fontId="39" fillId="2" borderId="0" xfId="0" applyFont="1" applyFill="1" applyBorder="1" applyAlignment="1">
      <alignment horizontal="center" vertical="top" wrapText="1"/>
    </xf>
    <xf numFmtId="0" fontId="35" fillId="6" borderId="31" xfId="0" applyFont="1" applyFill="1" applyBorder="1" applyAlignment="1">
      <alignment horizontal="center" vertical="center" wrapText="1"/>
    </xf>
    <xf numFmtId="0" fontId="34" fillId="0" borderId="0" xfId="0" applyFont="1" applyFill="1" applyAlignment="1">
      <alignment horizontal="center" vertical="top" wrapText="1"/>
    </xf>
    <xf numFmtId="167" fontId="39" fillId="2" borderId="31" xfId="0" applyNumberFormat="1" applyFont="1" applyFill="1" applyBorder="1" applyAlignment="1">
      <alignment horizontal="center"/>
    </xf>
    <xf numFmtId="0" fontId="30" fillId="8" borderId="0" xfId="0" applyFont="1" applyFill="1" applyAlignment="1">
      <alignment horizontal="center"/>
    </xf>
    <xf numFmtId="0" fontId="29" fillId="8" borderId="0" xfId="0" applyFont="1" applyFill="1" applyAlignment="1">
      <alignment wrapText="1"/>
    </xf>
    <xf numFmtId="3" fontId="39" fillId="0" borderId="7" xfId="0" applyNumberFormat="1" applyFont="1" applyBorder="1"/>
    <xf numFmtId="3" fontId="34" fillId="0" borderId="7" xfId="0" applyNumberFormat="1" applyFont="1" applyBorder="1" applyAlignment="1">
      <alignment vertical="center"/>
    </xf>
    <xf numFmtId="0" fontId="45" fillId="2" borderId="0" xfId="0" applyFont="1" applyFill="1" applyAlignment="1">
      <alignment vertical="center"/>
    </xf>
    <xf numFmtId="0" fontId="45" fillId="2" borderId="0" xfId="0" applyFont="1" applyFill="1"/>
    <xf numFmtId="0" fontId="46" fillId="2" borderId="0" xfId="0" applyFont="1" applyFill="1" applyAlignment="1">
      <alignment horizontal="center"/>
    </xf>
    <xf numFmtId="0" fontId="46" fillId="2" borderId="0" xfId="0" applyFont="1" applyFill="1"/>
    <xf numFmtId="165" fontId="45" fillId="2" borderId="0" xfId="0" applyNumberFormat="1" applyFont="1" applyFill="1"/>
    <xf numFmtId="166" fontId="45" fillId="2" borderId="0" xfId="0" applyNumberFormat="1" applyFont="1" applyFill="1"/>
    <xf numFmtId="0" fontId="18" fillId="2" borderId="0" xfId="0" applyFont="1" applyFill="1" applyAlignment="1">
      <alignment horizontal="center" vertical="center"/>
    </xf>
    <xf numFmtId="3" fontId="20" fillId="2" borderId="0" xfId="0" applyNumberFormat="1" applyFont="1" applyFill="1"/>
    <xf numFmtId="166" fontId="45" fillId="2" borderId="0" xfId="1" applyNumberFormat="1" applyFont="1" applyFill="1"/>
    <xf numFmtId="0" fontId="20" fillId="2" borderId="0" xfId="0" applyFont="1" applyFill="1" applyBorder="1"/>
    <xf numFmtId="0" fontId="47" fillId="2" borderId="0" xfId="0" applyFont="1" applyFill="1" applyBorder="1" applyAlignment="1">
      <alignment horizontal="center" vertical="center" wrapText="1"/>
    </xf>
    <xf numFmtId="0" fontId="48" fillId="2" borderId="0" xfId="0" applyFont="1" applyFill="1" applyBorder="1"/>
    <xf numFmtId="166" fontId="48" fillId="2" borderId="0" xfId="1" applyNumberFormat="1" applyFont="1" applyFill="1" applyBorder="1"/>
    <xf numFmtId="0" fontId="45" fillId="2" borderId="0" xfId="0" applyFont="1" applyFill="1" applyBorder="1"/>
  </cellXfs>
  <cellStyles count="4">
    <cellStyle name="Normal" xfId="0" builtinId="0"/>
    <cellStyle name="Normal 2" xfId="3" xr:uid="{42DE7184-9CAF-4273-BFEB-064586349E38}"/>
    <cellStyle name="Normal 6" xfId="2" xr:uid="{EE053988-D5DC-49E6-AC7E-20FBB90C200D}"/>
    <cellStyle name="Percent" xfId="1" builtinId="5"/>
  </cellStyles>
  <dxfs count="0"/>
  <tableStyles count="0" defaultTableStyle="TableStyleMedium2" defaultPivotStyle="PivotStyleLight16"/>
  <colors>
    <mruColors>
      <color rgb="FFFF6969"/>
      <color rgb="FFF24C4C"/>
      <color rgb="FFEE9292"/>
      <color rgb="FFFEA4A4"/>
      <color rgb="FFFDA9A9"/>
      <color rgb="FFFEDEDE"/>
      <color rgb="FFFD7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'Macro Región Oriente'!$X$11</c:f>
              <c:strCache>
                <c:ptCount val="1"/>
                <c:pt idx="0">
                  <c:v>Ejecutado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Oriente'!$V$12:$V$15</c:f>
              <c:strCache>
                <c:ptCount val="4"/>
                <c:pt idx="0">
                  <c:v>Amazonas</c:v>
                </c:pt>
                <c:pt idx="1">
                  <c:v>Loreto</c:v>
                </c:pt>
                <c:pt idx="2">
                  <c:v>San Martín</c:v>
                </c:pt>
                <c:pt idx="3">
                  <c:v>Ucayali</c:v>
                </c:pt>
              </c:strCache>
            </c:strRef>
          </c:cat>
          <c:val>
            <c:numRef>
              <c:f>'Macro Región Oriente'!$X$12:$X$15</c:f>
              <c:numCache>
                <c:formatCode>0</c:formatCode>
                <c:ptCount val="4"/>
                <c:pt idx="0">
                  <c:v>38.121892999999993</c:v>
                </c:pt>
                <c:pt idx="1">
                  <c:v>84.865669000000011</c:v>
                </c:pt>
                <c:pt idx="2">
                  <c:v>57.517512000000004</c:v>
                </c:pt>
                <c:pt idx="3">
                  <c:v>85.755988000000002</c:v>
                </c:pt>
              </c:numCache>
            </c:numRef>
          </c:val>
          <c:extLst>
            <c:ext xmlns:c16="http://schemas.microsoft.com/office/drawing/2014/chart" uri="{C3380CC4-5D6E-409C-BE32-E72D297353CC}">
              <c16:uniqueId val="{00000000-9082-44D2-A8C9-12A8F0E3A7F2}"/>
            </c:ext>
          </c:extLst>
        </c:ser>
        <c:ser>
          <c:idx val="1"/>
          <c:order val="1"/>
          <c:tx>
            <c:strRef>
              <c:f>'Macro Región Oriente'!$Y$11</c:f>
              <c:strCache>
                <c:ptCount val="1"/>
                <c:pt idx="0">
                  <c:v>No Ejecutado</c:v>
                </c:pt>
              </c:strCache>
            </c:strRef>
          </c:tx>
          <c:spPr>
            <a:solidFill>
              <a:srgbClr val="FDA9A9"/>
            </a:solidFill>
            <a:ln>
              <a:noFill/>
            </a:ln>
            <a:effectLst/>
          </c:spPr>
          <c:invertIfNegative val="0"/>
          <c:dLbls>
            <c:dLbl>
              <c:idx val="1"/>
              <c:layout>
                <c:manualLayout>
                  <c:x val="-4.4387340607197169E-17"/>
                  <c:y val="-8.1549439347604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4F-4740-AA31-EDE269C32236}"/>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Oriente'!$V$12:$V$15</c:f>
              <c:strCache>
                <c:ptCount val="4"/>
                <c:pt idx="0">
                  <c:v>Amazonas</c:v>
                </c:pt>
                <c:pt idx="1">
                  <c:v>Loreto</c:v>
                </c:pt>
                <c:pt idx="2">
                  <c:v>San Martín</c:v>
                </c:pt>
                <c:pt idx="3">
                  <c:v>Ucayali</c:v>
                </c:pt>
              </c:strCache>
            </c:strRef>
          </c:cat>
          <c:val>
            <c:numRef>
              <c:f>'Macro Región Oriente'!$Y$12:$Y$15</c:f>
              <c:numCache>
                <c:formatCode>0</c:formatCode>
                <c:ptCount val="4"/>
                <c:pt idx="0">
                  <c:v>2.8208250000000064</c:v>
                </c:pt>
                <c:pt idx="1">
                  <c:v>59.13285599999999</c:v>
                </c:pt>
                <c:pt idx="2">
                  <c:v>8.1150340000000014</c:v>
                </c:pt>
                <c:pt idx="3">
                  <c:v>11.143865000000005</c:v>
                </c:pt>
              </c:numCache>
            </c:numRef>
          </c:val>
          <c:extLst>
            <c:ext xmlns:c16="http://schemas.microsoft.com/office/drawing/2014/chart" uri="{C3380CC4-5D6E-409C-BE32-E72D297353CC}">
              <c16:uniqueId val="{00000001-9082-44D2-A8C9-12A8F0E3A7F2}"/>
            </c:ext>
          </c:extLst>
        </c:ser>
        <c:dLbls>
          <c:showLegendKey val="0"/>
          <c:showVal val="0"/>
          <c:showCatName val="0"/>
          <c:showSerName val="0"/>
          <c:showPercent val="0"/>
          <c:showBubbleSize val="0"/>
        </c:dLbls>
        <c:gapWidth val="150"/>
        <c:overlap val="100"/>
        <c:axId val="1637969919"/>
        <c:axId val="1682886207"/>
      </c:barChart>
      <c:lineChart>
        <c:grouping val="stacked"/>
        <c:varyColors val="0"/>
        <c:ser>
          <c:idx val="2"/>
          <c:order val="2"/>
          <c:tx>
            <c:strRef>
              <c:f>'Macro Región Oriente'!$Z$11</c:f>
              <c:strCache>
                <c:ptCount val="1"/>
                <c:pt idx="0">
                  <c:v>Avance</c:v>
                </c:pt>
              </c:strCache>
            </c:strRef>
          </c:tx>
          <c:spPr>
            <a:ln w="28575" cap="rnd">
              <a:noFill/>
              <a:round/>
            </a:ln>
            <a:effectLst/>
          </c:spPr>
          <c:marker>
            <c:symbol val="dash"/>
            <c:size val="7"/>
            <c:spPr>
              <a:solidFill>
                <a:schemeClr val="accent1"/>
              </a:solidFill>
              <a:ln w="9525">
                <a:noFill/>
              </a:ln>
              <a:effectLst/>
            </c:spPr>
          </c:marker>
          <c:dLbls>
            <c:dLbl>
              <c:idx val="1"/>
              <c:layout>
                <c:manualLayout>
                  <c:x val="-4.4113455734507173E-2"/>
                  <c:y val="-3.7232215239150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4F-4740-AA31-EDE269C32236}"/>
                </c:ext>
              </c:extLst>
            </c:dLbl>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Oriente'!$V$12:$V$15</c:f>
              <c:strCache>
                <c:ptCount val="4"/>
                <c:pt idx="0">
                  <c:v>Amazonas</c:v>
                </c:pt>
                <c:pt idx="1">
                  <c:v>Loreto</c:v>
                </c:pt>
                <c:pt idx="2">
                  <c:v>San Martín</c:v>
                </c:pt>
                <c:pt idx="3">
                  <c:v>Ucayali</c:v>
                </c:pt>
              </c:strCache>
            </c:strRef>
          </c:cat>
          <c:val>
            <c:numRef>
              <c:f>'Macro Región Oriente'!$Z$12:$Z$15</c:f>
              <c:numCache>
                <c:formatCode>0.0%</c:formatCode>
                <c:ptCount val="4"/>
                <c:pt idx="0">
                  <c:v>0.93110313291853253</c:v>
                </c:pt>
                <c:pt idx="1">
                  <c:v>0.58935096036573997</c:v>
                </c:pt>
                <c:pt idx="2">
                  <c:v>0.87635655639505439</c:v>
                </c:pt>
                <c:pt idx="3">
                  <c:v>0.88499605876595078</c:v>
                </c:pt>
              </c:numCache>
            </c:numRef>
          </c:val>
          <c:smooth val="0"/>
          <c:extLst>
            <c:ext xmlns:c16="http://schemas.microsoft.com/office/drawing/2014/chart" uri="{C3380CC4-5D6E-409C-BE32-E72D297353CC}">
              <c16:uniqueId val="{00000002-9082-44D2-A8C9-12A8F0E3A7F2}"/>
            </c:ext>
          </c:extLst>
        </c:ser>
        <c:dLbls>
          <c:showLegendKey val="0"/>
          <c:showVal val="0"/>
          <c:showCatName val="0"/>
          <c:showSerName val="0"/>
          <c:showPercent val="0"/>
          <c:showBubbleSize val="0"/>
        </c:dLbls>
        <c:marker val="1"/>
        <c:smooth val="0"/>
        <c:axId val="1926906127"/>
        <c:axId val="1682894943"/>
      </c:lineChart>
      <c:catAx>
        <c:axId val="1637969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86207"/>
        <c:crosses val="autoZero"/>
        <c:auto val="1"/>
        <c:lblAlgn val="ctr"/>
        <c:lblOffset val="100"/>
        <c:noMultiLvlLbl val="0"/>
      </c:catAx>
      <c:valAx>
        <c:axId val="168288620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637969919"/>
        <c:crosses val="autoZero"/>
        <c:crossBetween val="between"/>
      </c:valAx>
      <c:valAx>
        <c:axId val="1682894943"/>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26906127"/>
        <c:crosses val="max"/>
        <c:crossBetween val="between"/>
      </c:valAx>
      <c:catAx>
        <c:axId val="1926906127"/>
        <c:scaling>
          <c:orientation val="minMax"/>
        </c:scaling>
        <c:delete val="1"/>
        <c:axPos val="b"/>
        <c:numFmt formatCode="General" sourceLinked="1"/>
        <c:majorTickMark val="out"/>
        <c:minorTickMark val="none"/>
        <c:tickLblPos val="nextTo"/>
        <c:crossAx val="1682894943"/>
        <c:crosses val="autoZero"/>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rgbClr val="0070C0"/>
                </a:solidFill>
                <a:latin typeface="Arial Narrow" panose="020B0606020202030204" pitchFamily="34" charset="0"/>
                <a:ea typeface="+mn-ea"/>
                <a:cs typeface="+mn-cs"/>
              </a:defRPr>
            </a:pPr>
            <a:endParaRPr lang="es-ES"/>
          </a:p>
        </c:txPr>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59259259259261E-2"/>
          <c:y val="6.173611111111111E-2"/>
          <c:w val="0.89205407407407411"/>
          <c:h val="0.75315548936361087"/>
        </c:manualLayout>
      </c:layout>
      <c:barChart>
        <c:barDir val="col"/>
        <c:grouping val="clustered"/>
        <c:varyColors val="0"/>
        <c:ser>
          <c:idx val="0"/>
          <c:order val="0"/>
          <c:tx>
            <c:strRef>
              <c:f>'Macro Región Oriente'!$W$31</c:f>
              <c:strCache>
                <c:ptCount val="1"/>
                <c:pt idx="0">
                  <c:v>Presupuesto</c:v>
                </c:pt>
              </c:strCache>
            </c:strRef>
          </c:tx>
          <c:spPr>
            <a:solidFill>
              <a:srgbClr val="FDA9A9"/>
            </a:solidFill>
            <a:ln>
              <a:noFill/>
            </a:ln>
            <a:effectLst/>
          </c:spPr>
          <c:invertIfNegative val="0"/>
          <c:dLbls>
            <c:dLbl>
              <c:idx val="2"/>
              <c:layout>
                <c:manualLayout>
                  <c:x val="-2.3518518518518949E-3"/>
                  <c:y val="2.6458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06-411D-A23D-EA5E0AB202C1}"/>
                </c:ext>
              </c:extLst>
            </c:dLbl>
            <c:dLbl>
              <c:idx val="3"/>
              <c:layout>
                <c:manualLayout>
                  <c:x val="0"/>
                  <c:y val="0.13983943545486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29-4A69-B39D-2718A2FD4FA3}"/>
                </c:ext>
              </c:extLst>
            </c:dLbl>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Oriente'!$V$32:$V$35</c:f>
              <c:strCache>
                <c:ptCount val="4"/>
                <c:pt idx="0">
                  <c:v>Amazonas</c:v>
                </c:pt>
                <c:pt idx="1">
                  <c:v>Loreto</c:v>
                </c:pt>
                <c:pt idx="2">
                  <c:v>San Martín</c:v>
                </c:pt>
                <c:pt idx="3">
                  <c:v>Ucayali</c:v>
                </c:pt>
              </c:strCache>
            </c:strRef>
          </c:cat>
          <c:val>
            <c:numRef>
              <c:f>'Macro Región Oriente'!$W$32:$W$35</c:f>
              <c:numCache>
                <c:formatCode>#,##0.0</c:formatCode>
                <c:ptCount val="4"/>
                <c:pt idx="0">
                  <c:v>40.942717999999999</c:v>
                </c:pt>
                <c:pt idx="1">
                  <c:v>143.998525</c:v>
                </c:pt>
                <c:pt idx="2">
                  <c:v>65.632546000000005</c:v>
                </c:pt>
                <c:pt idx="3">
                  <c:v>96.899853000000007</c:v>
                </c:pt>
              </c:numCache>
            </c:numRef>
          </c:val>
          <c:extLst>
            <c:ext xmlns:c16="http://schemas.microsoft.com/office/drawing/2014/chart" uri="{C3380CC4-5D6E-409C-BE32-E72D297353CC}">
              <c16:uniqueId val="{00000000-2F06-411D-A23D-EA5E0AB202C1}"/>
            </c:ext>
          </c:extLst>
        </c:ser>
        <c:dLbls>
          <c:showLegendKey val="0"/>
          <c:showVal val="0"/>
          <c:showCatName val="0"/>
          <c:showSerName val="0"/>
          <c:showPercent val="0"/>
          <c:showBubbleSize val="0"/>
        </c:dLbls>
        <c:gapWidth val="68"/>
        <c:overlap val="79"/>
        <c:axId val="2005005391"/>
        <c:axId val="1682912415"/>
      </c:barChart>
      <c:lineChart>
        <c:grouping val="stacked"/>
        <c:varyColors val="0"/>
        <c:ser>
          <c:idx val="1"/>
          <c:order val="1"/>
          <c:tx>
            <c:strRef>
              <c:f>'Macro Región Oriente'!$X$31</c:f>
              <c:strCache>
                <c:ptCount val="1"/>
                <c:pt idx="0">
                  <c:v>Avance</c:v>
                </c:pt>
              </c:strCache>
            </c:strRef>
          </c:tx>
          <c:spPr>
            <a:ln w="28575" cap="rnd">
              <a:noFill/>
              <a:round/>
            </a:ln>
            <a:effectLst/>
          </c:spPr>
          <c:marker>
            <c:symbol val="circle"/>
            <c:size val="27"/>
            <c:spPr>
              <a:solidFill>
                <a:schemeClr val="bg1"/>
              </a:solidFill>
              <a:ln w="19050">
                <a:solidFill>
                  <a:srgbClr val="C0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Oriente'!$V$32:$V$35</c:f>
              <c:strCache>
                <c:ptCount val="4"/>
                <c:pt idx="0">
                  <c:v>Amazonas</c:v>
                </c:pt>
                <c:pt idx="1">
                  <c:v>Loreto</c:v>
                </c:pt>
                <c:pt idx="2">
                  <c:v>San Martín</c:v>
                </c:pt>
                <c:pt idx="3">
                  <c:v>Ucayali</c:v>
                </c:pt>
              </c:strCache>
            </c:strRef>
          </c:cat>
          <c:val>
            <c:numRef>
              <c:f>'Macro Región Oriente'!$X$32:$X$35</c:f>
              <c:numCache>
                <c:formatCode>0.0%</c:formatCode>
                <c:ptCount val="4"/>
                <c:pt idx="0">
                  <c:v>0.93110313291853253</c:v>
                </c:pt>
                <c:pt idx="1">
                  <c:v>0.58935096036573997</c:v>
                </c:pt>
                <c:pt idx="2">
                  <c:v>0.87635655639505439</c:v>
                </c:pt>
                <c:pt idx="3">
                  <c:v>0.88499605876595078</c:v>
                </c:pt>
              </c:numCache>
            </c:numRef>
          </c:val>
          <c:smooth val="0"/>
          <c:extLst>
            <c:ext xmlns:c16="http://schemas.microsoft.com/office/drawing/2014/chart" uri="{C3380CC4-5D6E-409C-BE32-E72D297353CC}">
              <c16:uniqueId val="{00000001-2F06-411D-A23D-EA5E0AB202C1}"/>
            </c:ext>
          </c:extLst>
        </c:ser>
        <c:dLbls>
          <c:showLegendKey val="0"/>
          <c:showVal val="0"/>
          <c:showCatName val="0"/>
          <c:showSerName val="0"/>
          <c:showPercent val="0"/>
          <c:showBubbleSize val="0"/>
        </c:dLbls>
        <c:marker val="1"/>
        <c:smooth val="0"/>
        <c:axId val="1999420111"/>
        <c:axId val="1682891199"/>
      </c:lineChart>
      <c:catAx>
        <c:axId val="199942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91199"/>
        <c:crosses val="autoZero"/>
        <c:auto val="1"/>
        <c:lblAlgn val="ctr"/>
        <c:lblOffset val="100"/>
        <c:noMultiLvlLbl val="0"/>
      </c:catAx>
      <c:valAx>
        <c:axId val="1682891199"/>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99420111"/>
        <c:crosses val="autoZero"/>
        <c:crossBetween val="between"/>
      </c:valAx>
      <c:valAx>
        <c:axId val="1682912415"/>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2005005391"/>
        <c:crosses val="max"/>
        <c:crossBetween val="between"/>
      </c:valAx>
      <c:catAx>
        <c:axId val="2005005391"/>
        <c:scaling>
          <c:orientation val="minMax"/>
        </c:scaling>
        <c:delete val="1"/>
        <c:axPos val="b"/>
        <c:numFmt formatCode="General" sourceLinked="1"/>
        <c:majorTickMark val="out"/>
        <c:minorTickMark val="none"/>
        <c:tickLblPos val="nextTo"/>
        <c:crossAx val="168291241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72222222222215"/>
          <c:y val="3.328715277777778E-2"/>
          <c:w val="0.49566629629629627"/>
          <c:h val="0.92937430555555556"/>
        </c:manualLayout>
      </c:layout>
      <c:doughnutChart>
        <c:varyColors val="1"/>
        <c:ser>
          <c:idx val="0"/>
          <c:order val="0"/>
          <c:dPt>
            <c:idx val="0"/>
            <c:bubble3D val="0"/>
            <c:spPr>
              <a:pattFill prst="pct5">
                <a:fgClr>
                  <a:schemeClr val="tx1">
                    <a:lumMod val="50000"/>
                    <a:lumOff val="50000"/>
                  </a:schemeClr>
                </a:fgClr>
                <a:bgClr>
                  <a:schemeClr val="bg1"/>
                </a:bgClr>
              </a:pattFill>
              <a:ln w="9525">
                <a:solidFill>
                  <a:srgbClr val="C00000"/>
                </a:solidFill>
              </a:ln>
              <a:effectLst/>
            </c:spPr>
            <c:extLst>
              <c:ext xmlns:c16="http://schemas.microsoft.com/office/drawing/2014/chart" uri="{C3380CC4-5D6E-409C-BE32-E72D297353CC}">
                <c16:uniqueId val="{00000001-C02E-4CE5-BFF6-360349E4776C}"/>
              </c:ext>
            </c:extLst>
          </c:dPt>
          <c:dPt>
            <c:idx val="1"/>
            <c:bubble3D val="0"/>
            <c:spPr>
              <a:pattFill prst="horzBrick">
                <a:fgClr>
                  <a:srgbClr val="C00000"/>
                </a:fgClr>
                <a:bgClr>
                  <a:schemeClr val="bg1"/>
                </a:bgClr>
              </a:pattFill>
              <a:ln w="9525">
                <a:solidFill>
                  <a:srgbClr val="C00000"/>
                </a:solidFill>
              </a:ln>
              <a:effectLst/>
            </c:spPr>
            <c:extLst>
              <c:ext xmlns:c16="http://schemas.microsoft.com/office/drawing/2014/chart" uri="{C3380CC4-5D6E-409C-BE32-E72D297353CC}">
                <c16:uniqueId val="{00000002-C02E-4CE5-BFF6-360349E4776C}"/>
              </c:ext>
            </c:extLst>
          </c:dPt>
          <c:dPt>
            <c:idx val="2"/>
            <c:bubble3D val="0"/>
            <c:spPr>
              <a:pattFill prst="horzBrick">
                <a:fgClr>
                  <a:srgbClr val="C00000"/>
                </a:fgClr>
                <a:bgClr>
                  <a:srgbClr val="EE9292"/>
                </a:bgClr>
              </a:pattFill>
              <a:ln w="9525">
                <a:solidFill>
                  <a:srgbClr val="C00000"/>
                </a:solidFill>
              </a:ln>
              <a:effectLst/>
            </c:spPr>
            <c:extLst>
              <c:ext xmlns:c16="http://schemas.microsoft.com/office/drawing/2014/chart" uri="{C3380CC4-5D6E-409C-BE32-E72D297353CC}">
                <c16:uniqueId val="{00000003-C02E-4CE5-BFF6-360349E4776C}"/>
              </c:ext>
            </c:extLst>
          </c:dPt>
          <c:dPt>
            <c:idx val="3"/>
            <c:bubble3D val="0"/>
            <c:spPr>
              <a:pattFill prst="horzBrick">
                <a:fgClr>
                  <a:srgbClr val="C00000"/>
                </a:fgClr>
                <a:bgClr>
                  <a:srgbClr val="F24C4C"/>
                </a:bgClr>
              </a:pattFill>
              <a:ln w="9525">
                <a:solidFill>
                  <a:srgbClr val="C00000"/>
                </a:solidFill>
              </a:ln>
              <a:effectLst/>
            </c:spPr>
            <c:extLst>
              <c:ext xmlns:c16="http://schemas.microsoft.com/office/drawing/2014/chart" uri="{C3380CC4-5D6E-409C-BE32-E72D297353CC}">
                <c16:uniqueId val="{00000004-C02E-4CE5-BFF6-360349E4776C}"/>
              </c:ext>
            </c:extLst>
          </c:dPt>
          <c:dLbls>
            <c:dLbl>
              <c:idx val="1"/>
              <c:layout>
                <c:manualLayout>
                  <c:x val="0.11060796951822993"/>
                  <c:y val="-4.152055133281076E-17"/>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02E-4CE5-BFF6-360349E4776C}"/>
                </c:ext>
              </c:extLst>
            </c:dLbl>
            <c:dLbl>
              <c:idx val="2"/>
              <c:layout>
                <c:manualLayout>
                  <c:x val="-0.12472813583970609"/>
                  <c:y val="0"/>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02E-4CE5-BFF6-360349E4776C}"/>
                </c:ext>
              </c:extLst>
            </c:dLbl>
            <c:dLbl>
              <c:idx val="3"/>
              <c:layout>
                <c:manualLayout>
                  <c:x val="-0.15532182953623777"/>
                  <c:y val="-4.52956701619231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C02E-4CE5-BFF6-360349E4776C}"/>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Región Oriente'!$W$57:$W$60</c:f>
              <c:strCache>
                <c:ptCount val="4"/>
                <c:pt idx="0">
                  <c:v>Construcción, equipamiento y afines</c:v>
                </c:pt>
                <c:pt idx="1">
                  <c:v>Ampliaciones y remodelaciones</c:v>
                </c:pt>
                <c:pt idx="2">
                  <c:v>Adquisiciones y creación de servicios</c:v>
                </c:pt>
                <c:pt idx="3">
                  <c:v>Estudios de pre-inversión y otros</c:v>
                </c:pt>
              </c:strCache>
            </c:strRef>
          </c:cat>
          <c:val>
            <c:numRef>
              <c:f>'Macro Región Oriente'!$X$57:$X$60</c:f>
              <c:numCache>
                <c:formatCode>#,##0</c:formatCode>
                <c:ptCount val="4"/>
                <c:pt idx="0">
                  <c:v>7462.88</c:v>
                </c:pt>
                <c:pt idx="1">
                  <c:v>76426.083999999988</c:v>
                </c:pt>
                <c:pt idx="2">
                  <c:v>252760.04499999998</c:v>
                </c:pt>
                <c:pt idx="3">
                  <c:v>10824.633000000002</c:v>
                </c:pt>
              </c:numCache>
            </c:numRef>
          </c:val>
          <c:extLst>
            <c:ext xmlns:c16="http://schemas.microsoft.com/office/drawing/2014/chart" uri="{C3380CC4-5D6E-409C-BE32-E72D297353CC}">
              <c16:uniqueId val="{00000000-C02E-4CE5-BFF6-360349E4776C}"/>
            </c:ext>
          </c:extLst>
        </c:ser>
        <c:dLbls>
          <c:showLegendKey val="0"/>
          <c:showVal val="0"/>
          <c:showCatName val="0"/>
          <c:showSerName val="0"/>
          <c:showPercent val="0"/>
          <c:showBubbleSize val="0"/>
          <c:showLeaderLines val="1"/>
        </c:dLbls>
        <c:firstSliceAng val="0"/>
        <c:holeSize val="66"/>
      </c:doughnutChart>
      <c:spPr>
        <a:noFill/>
        <a:ln>
          <a:noFill/>
        </a:ln>
        <a:effectLst/>
      </c:spPr>
    </c:plotArea>
    <c:legend>
      <c:legendPos val="b"/>
      <c:layout>
        <c:manualLayout>
          <c:xMode val="edge"/>
          <c:yMode val="edge"/>
          <c:x val="0.41877970705209039"/>
          <c:y val="0.3243309747365935"/>
          <c:w val="0.23698478906549525"/>
          <c:h val="0.37921519325668068"/>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0.11574074074074074"/>
          <c:w val="0.93888888888888888"/>
          <c:h val="0.62009988334791477"/>
        </c:manualLayout>
      </c:layout>
      <c:barChart>
        <c:barDir val="col"/>
        <c:grouping val="clustered"/>
        <c:varyColors val="0"/>
        <c:ser>
          <c:idx val="0"/>
          <c:order val="0"/>
          <c:tx>
            <c:strRef>
              <c:f>'Macro Región Oriente'!$V$84</c:f>
              <c:strCache>
                <c:ptCount val="1"/>
                <c:pt idx="0">
                  <c:v>Gobierno Nacional</c:v>
                </c:pt>
              </c:strCache>
            </c:strRef>
          </c:tx>
          <c:spPr>
            <a:solidFill>
              <a:srgbClr val="EE9292"/>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rgbClr val="F24C4C"/>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Oriente'!$W$83:$Z$83</c:f>
              <c:strCache>
                <c:ptCount val="4"/>
                <c:pt idx="0">
                  <c:v>Salud 
Individual</c:v>
                </c:pt>
                <c:pt idx="1">
                  <c:v>Salud 
Colectiva</c:v>
                </c:pt>
                <c:pt idx="2">
                  <c:v>Otros 1/</c:v>
                </c:pt>
                <c:pt idx="3">
                  <c:v>total</c:v>
                </c:pt>
              </c:strCache>
            </c:strRef>
          </c:cat>
          <c:val>
            <c:numRef>
              <c:f>'Macro Región Oriente'!$W$84:$Z$84</c:f>
              <c:numCache>
                <c:formatCode>0.0%</c:formatCode>
                <c:ptCount val="4"/>
                <c:pt idx="0">
                  <c:v>0.73654114845153784</c:v>
                </c:pt>
                <c:pt idx="1">
                  <c:v>0</c:v>
                </c:pt>
                <c:pt idx="3">
                  <c:v>0.73115190184208678</c:v>
                </c:pt>
              </c:numCache>
            </c:numRef>
          </c:val>
          <c:extLst>
            <c:ext xmlns:c16="http://schemas.microsoft.com/office/drawing/2014/chart" uri="{C3380CC4-5D6E-409C-BE32-E72D297353CC}">
              <c16:uniqueId val="{00000000-EDBC-4F55-A003-4DBFFB96C2ED}"/>
            </c:ext>
          </c:extLst>
        </c:ser>
        <c:ser>
          <c:idx val="1"/>
          <c:order val="1"/>
          <c:tx>
            <c:strRef>
              <c:f>'Macro Región Oriente'!$V$85</c:f>
              <c:strCache>
                <c:ptCount val="1"/>
                <c:pt idx="0">
                  <c:v>Gobierno Local</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tx2">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Oriente'!$W$83:$Z$83</c:f>
              <c:strCache>
                <c:ptCount val="4"/>
                <c:pt idx="0">
                  <c:v>Salud 
Individual</c:v>
                </c:pt>
                <c:pt idx="1">
                  <c:v>Salud 
Colectiva</c:v>
                </c:pt>
                <c:pt idx="2">
                  <c:v>Otros 1/</c:v>
                </c:pt>
                <c:pt idx="3">
                  <c:v>total</c:v>
                </c:pt>
              </c:strCache>
            </c:strRef>
          </c:cat>
          <c:val>
            <c:numRef>
              <c:f>'Macro Región Oriente'!$W$85:$Z$85</c:f>
              <c:numCache>
                <c:formatCode>0.0%</c:formatCode>
                <c:ptCount val="4"/>
                <c:pt idx="0">
                  <c:v>0.65417750093458082</c:v>
                </c:pt>
                <c:pt idx="1">
                  <c:v>0.6129576733861164</c:v>
                </c:pt>
                <c:pt idx="2">
                  <c:v>0.81628834170822373</c:v>
                </c:pt>
                <c:pt idx="3">
                  <c:v>0.66004049733982373</c:v>
                </c:pt>
              </c:numCache>
            </c:numRef>
          </c:val>
          <c:extLst>
            <c:ext xmlns:c16="http://schemas.microsoft.com/office/drawing/2014/chart" uri="{C3380CC4-5D6E-409C-BE32-E72D297353CC}">
              <c16:uniqueId val="{00000001-EDBC-4F55-A003-4DBFFB96C2ED}"/>
            </c:ext>
          </c:extLst>
        </c:ser>
        <c:ser>
          <c:idx val="2"/>
          <c:order val="2"/>
          <c:tx>
            <c:strRef>
              <c:f>'Macro Región Oriente'!$V$86</c:f>
              <c:strCache>
                <c:ptCount val="1"/>
                <c:pt idx="0">
                  <c:v>Gobierno Regional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accent6">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Oriente'!$W$83:$Z$83</c:f>
              <c:strCache>
                <c:ptCount val="4"/>
                <c:pt idx="0">
                  <c:v>Salud 
Individual</c:v>
                </c:pt>
                <c:pt idx="1">
                  <c:v>Salud 
Colectiva</c:v>
                </c:pt>
                <c:pt idx="2">
                  <c:v>Otros 1/</c:v>
                </c:pt>
                <c:pt idx="3">
                  <c:v>total</c:v>
                </c:pt>
              </c:strCache>
            </c:strRef>
          </c:cat>
          <c:val>
            <c:numRef>
              <c:f>'Macro Región Oriente'!$W$86:$Z$86</c:f>
              <c:numCache>
                <c:formatCode>0.0%</c:formatCode>
                <c:ptCount val="4"/>
                <c:pt idx="0">
                  <c:v>0.81466053922234716</c:v>
                </c:pt>
                <c:pt idx="1">
                  <c:v>0.66191214192557268</c:v>
                </c:pt>
                <c:pt idx="3">
                  <c:v>0.77250016849467551</c:v>
                </c:pt>
              </c:numCache>
            </c:numRef>
          </c:val>
          <c:extLst>
            <c:ext xmlns:c16="http://schemas.microsoft.com/office/drawing/2014/chart" uri="{C3380CC4-5D6E-409C-BE32-E72D297353CC}">
              <c16:uniqueId val="{00000002-EDBC-4F55-A003-4DBFFB96C2ED}"/>
            </c:ext>
          </c:extLst>
        </c:ser>
        <c:dLbls>
          <c:showLegendKey val="0"/>
          <c:showVal val="0"/>
          <c:showCatName val="0"/>
          <c:showSerName val="0"/>
          <c:showPercent val="0"/>
          <c:showBubbleSize val="0"/>
        </c:dLbls>
        <c:gapWidth val="219"/>
        <c:overlap val="-27"/>
        <c:axId val="1823506719"/>
        <c:axId val="1682905343"/>
      </c:barChart>
      <c:catAx>
        <c:axId val="1823506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crossAx val="1682905343"/>
        <c:crosses val="autoZero"/>
        <c:auto val="1"/>
        <c:lblAlgn val="ctr"/>
        <c:lblOffset val="100"/>
        <c:noMultiLvlLbl val="0"/>
      </c:catAx>
      <c:valAx>
        <c:axId val="1682905343"/>
        <c:scaling>
          <c:orientation val="minMax"/>
        </c:scaling>
        <c:delete val="1"/>
        <c:axPos val="l"/>
        <c:numFmt formatCode="0.0%" sourceLinked="1"/>
        <c:majorTickMark val="none"/>
        <c:minorTickMark val="none"/>
        <c:tickLblPos val="nextTo"/>
        <c:crossAx val="182350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327660" y="662940"/>
    <xdr:ext cx="3470413" cy="3683691"/>
    <xdr:pic>
      <xdr:nvPicPr>
        <xdr:cNvPr id="2" name="1 Imagen">
          <a:extLst>
            <a:ext uri="{FF2B5EF4-FFF2-40B4-BE49-F238E27FC236}">
              <a16:creationId xmlns:a16="http://schemas.microsoft.com/office/drawing/2014/main" id="{80E1216F-A851-4FF3-BE90-0CA5AF8B5B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327660" y="662940"/>
          <a:ext cx="3470413" cy="3683691"/>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701040" y="495300"/>
    <xdr:ext cx="3470413" cy="3683691"/>
    <xdr:pic>
      <xdr:nvPicPr>
        <xdr:cNvPr id="2" name="1 Imagen">
          <a:extLst>
            <a:ext uri="{FF2B5EF4-FFF2-40B4-BE49-F238E27FC236}">
              <a16:creationId xmlns:a16="http://schemas.microsoft.com/office/drawing/2014/main" id="{336F77F0-760F-4743-B797-B958B9EB6D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701040" y="495300"/>
          <a:ext cx="3470413" cy="3683691"/>
        </a:xfrm>
        <a:prstGeom prst="rect">
          <a:avLst/>
        </a:prstGeom>
      </xdr:spPr>
    </xdr:pic>
    <xdr:clientData/>
  </xdr:absoluteAnchor>
  <xdr:twoCellAnchor>
    <xdr:from>
      <xdr:col>9</xdr:col>
      <xdr:colOff>337185</xdr:colOff>
      <xdr:row>9</xdr:row>
      <xdr:rowOff>79329</xdr:rowOff>
    </xdr:from>
    <xdr:to>
      <xdr:col>9</xdr:col>
      <xdr:colOff>517185</xdr:colOff>
      <xdr:row>10</xdr:row>
      <xdr:rowOff>249</xdr:rowOff>
    </xdr:to>
    <xdr:grpSp>
      <xdr:nvGrpSpPr>
        <xdr:cNvPr id="3" name="2 Grupo">
          <a:extLst>
            <a:ext uri="{FF2B5EF4-FFF2-40B4-BE49-F238E27FC236}">
              <a16:creationId xmlns:a16="http://schemas.microsoft.com/office/drawing/2014/main" id="{63849EFD-8193-4F90-8D5B-B11E26C59117}"/>
            </a:ext>
          </a:extLst>
        </xdr:cNvPr>
        <xdr:cNvGrpSpPr/>
      </xdr:nvGrpSpPr>
      <xdr:grpSpPr>
        <a:xfrm>
          <a:off x="5823585" y="1991949"/>
          <a:ext cx="180000" cy="180000"/>
          <a:chOff x="5800725" y="875070"/>
          <a:chExt cx="219075" cy="213952"/>
        </a:xfrm>
      </xdr:grpSpPr>
      <xdr:sp macro="" textlink="">
        <xdr:nvSpPr>
          <xdr:cNvPr id="4" name="3 Elipse">
            <a:extLst>
              <a:ext uri="{FF2B5EF4-FFF2-40B4-BE49-F238E27FC236}">
                <a16:creationId xmlns:a16="http://schemas.microsoft.com/office/drawing/2014/main" id="{49CF5F0D-57D1-4339-9E6A-B31A21E0850F}"/>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5" name="4 Rectángulo">
            <a:extLst>
              <a:ext uri="{FF2B5EF4-FFF2-40B4-BE49-F238E27FC236}">
                <a16:creationId xmlns:a16="http://schemas.microsoft.com/office/drawing/2014/main" id="{BE286D2E-514D-4378-A1C7-EB9DF8756808}"/>
              </a:ext>
            </a:extLst>
          </xdr:cNvPr>
          <xdr:cNvSpPr/>
        </xdr:nvSpPr>
        <xdr:spPr>
          <a:xfrm>
            <a:off x="5800725" y="875070"/>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1</a:t>
            </a:r>
          </a:p>
        </xdr:txBody>
      </xdr:sp>
    </xdr:grpSp>
    <xdr:clientData/>
  </xdr:twoCellAnchor>
  <xdr:twoCellAnchor>
    <xdr:from>
      <xdr:col>9</xdr:col>
      <xdr:colOff>336343</xdr:colOff>
      <xdr:row>10</xdr:row>
      <xdr:rowOff>57543</xdr:rowOff>
    </xdr:from>
    <xdr:to>
      <xdr:col>9</xdr:col>
      <xdr:colOff>516343</xdr:colOff>
      <xdr:row>10</xdr:row>
      <xdr:rowOff>237543</xdr:rowOff>
    </xdr:to>
    <xdr:grpSp>
      <xdr:nvGrpSpPr>
        <xdr:cNvPr id="6" name="5 Grupo">
          <a:extLst>
            <a:ext uri="{FF2B5EF4-FFF2-40B4-BE49-F238E27FC236}">
              <a16:creationId xmlns:a16="http://schemas.microsoft.com/office/drawing/2014/main" id="{6FA0B174-E1F8-4908-BAC6-AA62BF8111F1}"/>
            </a:ext>
          </a:extLst>
        </xdr:cNvPr>
        <xdr:cNvGrpSpPr/>
      </xdr:nvGrpSpPr>
      <xdr:grpSpPr>
        <a:xfrm>
          <a:off x="5822743" y="2229243"/>
          <a:ext cx="180000" cy="180000"/>
          <a:chOff x="5804224" y="868252"/>
          <a:chExt cx="219075" cy="220770"/>
        </a:xfrm>
      </xdr:grpSpPr>
      <xdr:sp macro="" textlink="">
        <xdr:nvSpPr>
          <xdr:cNvPr id="7" name="6 Elipse">
            <a:extLst>
              <a:ext uri="{FF2B5EF4-FFF2-40B4-BE49-F238E27FC236}">
                <a16:creationId xmlns:a16="http://schemas.microsoft.com/office/drawing/2014/main" id="{2A8E1087-D470-42A5-906D-70B64FB061CA}"/>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8" name="7 Rectángulo">
            <a:extLst>
              <a:ext uri="{FF2B5EF4-FFF2-40B4-BE49-F238E27FC236}">
                <a16:creationId xmlns:a16="http://schemas.microsoft.com/office/drawing/2014/main" id="{72CAAA4E-4E8F-48F3-BDC5-A15ECC27DF50}"/>
              </a:ext>
            </a:extLst>
          </xdr:cNvPr>
          <xdr:cNvSpPr/>
        </xdr:nvSpPr>
        <xdr:spPr>
          <a:xfrm>
            <a:off x="5804224" y="868252"/>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2</a:t>
            </a:r>
          </a:p>
        </xdr:txBody>
      </xdr:sp>
    </xdr:grpSp>
    <xdr:clientData/>
  </xdr:twoCellAnchor>
  <xdr:twoCellAnchor>
    <xdr:from>
      <xdr:col>9</xdr:col>
      <xdr:colOff>338868</xdr:colOff>
      <xdr:row>11</xdr:row>
      <xdr:rowOff>58456</xdr:rowOff>
    </xdr:from>
    <xdr:to>
      <xdr:col>9</xdr:col>
      <xdr:colOff>518868</xdr:colOff>
      <xdr:row>11</xdr:row>
      <xdr:rowOff>238456</xdr:rowOff>
    </xdr:to>
    <xdr:grpSp>
      <xdr:nvGrpSpPr>
        <xdr:cNvPr id="9" name="8 Grupo">
          <a:extLst>
            <a:ext uri="{FF2B5EF4-FFF2-40B4-BE49-F238E27FC236}">
              <a16:creationId xmlns:a16="http://schemas.microsoft.com/office/drawing/2014/main" id="{48CBF7B3-DA2C-460D-B299-8337D504552D}"/>
            </a:ext>
          </a:extLst>
        </xdr:cNvPr>
        <xdr:cNvGrpSpPr/>
      </xdr:nvGrpSpPr>
      <xdr:grpSpPr>
        <a:xfrm>
          <a:off x="5825268" y="2489236"/>
          <a:ext cx="180000" cy="180000"/>
          <a:chOff x="5793726" y="882947"/>
          <a:chExt cx="219075" cy="213359"/>
        </a:xfrm>
      </xdr:grpSpPr>
      <xdr:sp macro="" textlink="">
        <xdr:nvSpPr>
          <xdr:cNvPr id="10" name="9 Elipse">
            <a:extLst>
              <a:ext uri="{FF2B5EF4-FFF2-40B4-BE49-F238E27FC236}">
                <a16:creationId xmlns:a16="http://schemas.microsoft.com/office/drawing/2014/main" id="{A84A06E5-73D4-4AEE-BA09-36189BC5A1AE}"/>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1" name="10 Rectángulo">
            <a:extLst>
              <a:ext uri="{FF2B5EF4-FFF2-40B4-BE49-F238E27FC236}">
                <a16:creationId xmlns:a16="http://schemas.microsoft.com/office/drawing/2014/main" id="{57536FE7-BCC3-4695-943B-9440C53ACADD}"/>
              </a:ext>
            </a:extLst>
          </xdr:cNvPr>
          <xdr:cNvSpPr/>
        </xdr:nvSpPr>
        <xdr:spPr>
          <a:xfrm>
            <a:off x="5793726" y="88294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3</a:t>
            </a:r>
          </a:p>
        </xdr:txBody>
      </xdr:sp>
    </xdr:grpSp>
    <xdr:clientData/>
  </xdr:twoCellAnchor>
  <xdr:twoCellAnchor>
    <xdr:from>
      <xdr:col>9</xdr:col>
      <xdr:colOff>337185</xdr:colOff>
      <xdr:row>12</xdr:row>
      <xdr:rowOff>48567</xdr:rowOff>
    </xdr:from>
    <xdr:to>
      <xdr:col>9</xdr:col>
      <xdr:colOff>517185</xdr:colOff>
      <xdr:row>12</xdr:row>
      <xdr:rowOff>228567</xdr:rowOff>
    </xdr:to>
    <xdr:grpSp>
      <xdr:nvGrpSpPr>
        <xdr:cNvPr id="12" name="11 Grupo">
          <a:extLst>
            <a:ext uri="{FF2B5EF4-FFF2-40B4-BE49-F238E27FC236}">
              <a16:creationId xmlns:a16="http://schemas.microsoft.com/office/drawing/2014/main" id="{3CA6086E-69C7-4968-8588-35AC2192BECE}"/>
            </a:ext>
          </a:extLst>
        </xdr:cNvPr>
        <xdr:cNvGrpSpPr/>
      </xdr:nvGrpSpPr>
      <xdr:grpSpPr>
        <a:xfrm>
          <a:off x="5823585" y="2738427"/>
          <a:ext cx="180000" cy="180000"/>
          <a:chOff x="5793725" y="876167"/>
          <a:chExt cx="219075" cy="213359"/>
        </a:xfrm>
      </xdr:grpSpPr>
      <xdr:sp macro="" textlink="">
        <xdr:nvSpPr>
          <xdr:cNvPr id="13" name="12 Elipse">
            <a:extLst>
              <a:ext uri="{FF2B5EF4-FFF2-40B4-BE49-F238E27FC236}">
                <a16:creationId xmlns:a16="http://schemas.microsoft.com/office/drawing/2014/main" id="{9D666EEA-2E6F-4250-B385-4F4366735D60}"/>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4" name="13 Rectángulo">
            <a:extLst>
              <a:ext uri="{FF2B5EF4-FFF2-40B4-BE49-F238E27FC236}">
                <a16:creationId xmlns:a16="http://schemas.microsoft.com/office/drawing/2014/main" id="{9160091D-C098-4305-AD48-E0D29FA986AD}"/>
              </a:ext>
            </a:extLst>
          </xdr:cNvPr>
          <xdr:cNvSpPr/>
        </xdr:nvSpPr>
        <xdr:spPr>
          <a:xfrm>
            <a:off x="5793725" y="87616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4</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3</xdr:row>
      <xdr:rowOff>66675</xdr:rowOff>
    </xdr:to>
    <xdr:sp macro="" textlink="">
      <xdr:nvSpPr>
        <xdr:cNvPr id="2" name="2 Flecha abajo">
          <a:extLst>
            <a:ext uri="{FF2B5EF4-FFF2-40B4-BE49-F238E27FC236}">
              <a16:creationId xmlns:a16="http://schemas.microsoft.com/office/drawing/2014/main" id="{9F1F98A5-8589-4E23-8D43-01982FAB0092}"/>
            </a:ext>
          </a:extLst>
        </xdr:cNvPr>
        <xdr:cNvSpPr/>
      </xdr:nvSpPr>
      <xdr:spPr>
        <a:xfrm>
          <a:off x="11950065" y="234315"/>
          <a:ext cx="457200" cy="32766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xdr:from>
      <xdr:col>18</xdr:col>
      <xdr:colOff>56029</xdr:colOff>
      <xdr:row>5</xdr:row>
      <xdr:rowOff>33618</xdr:rowOff>
    </xdr:from>
    <xdr:to>
      <xdr:col>18</xdr:col>
      <xdr:colOff>728382</xdr:colOff>
      <xdr:row>7</xdr:row>
      <xdr:rowOff>100853</xdr:rowOff>
    </xdr:to>
    <xdr:sp macro="" textlink="">
      <xdr:nvSpPr>
        <xdr:cNvPr id="3" name="3 Flecha derecha">
          <a:extLst>
            <a:ext uri="{FF2B5EF4-FFF2-40B4-BE49-F238E27FC236}">
              <a16:creationId xmlns:a16="http://schemas.microsoft.com/office/drawing/2014/main" id="{905BC4BF-8140-434E-9262-300B56421254}"/>
            </a:ext>
          </a:extLst>
        </xdr:cNvPr>
        <xdr:cNvSpPr/>
      </xdr:nvSpPr>
      <xdr:spPr>
        <a:xfrm>
          <a:off x="11044069" y="1062318"/>
          <a:ext cx="672353" cy="3720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xdr:from>
      <xdr:col>18</xdr:col>
      <xdr:colOff>33617</xdr:colOff>
      <xdr:row>23</xdr:row>
      <xdr:rowOff>100853</xdr:rowOff>
    </xdr:from>
    <xdr:to>
      <xdr:col>18</xdr:col>
      <xdr:colOff>705970</xdr:colOff>
      <xdr:row>25</xdr:row>
      <xdr:rowOff>168088</xdr:rowOff>
    </xdr:to>
    <xdr:sp macro="" textlink="">
      <xdr:nvSpPr>
        <xdr:cNvPr id="4" name="4 Flecha derecha">
          <a:extLst>
            <a:ext uri="{FF2B5EF4-FFF2-40B4-BE49-F238E27FC236}">
              <a16:creationId xmlns:a16="http://schemas.microsoft.com/office/drawing/2014/main" id="{98DA8E2B-D0D4-4B26-8948-E03E7662C56C}"/>
            </a:ext>
          </a:extLst>
        </xdr:cNvPr>
        <xdr:cNvSpPr/>
      </xdr:nvSpPr>
      <xdr:spPr>
        <a:xfrm>
          <a:off x="11021657" y="5076713"/>
          <a:ext cx="672353" cy="5625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editAs="absolute">
    <xdr:from>
      <xdr:col>0</xdr:col>
      <xdr:colOff>0</xdr:colOff>
      <xdr:row>0</xdr:row>
      <xdr:rowOff>110836</xdr:rowOff>
    </xdr:from>
    <xdr:to>
      <xdr:col>0</xdr:col>
      <xdr:colOff>683952</xdr:colOff>
      <xdr:row>4</xdr:row>
      <xdr:rowOff>67159</xdr:rowOff>
    </xdr:to>
    <xdr:pic>
      <xdr:nvPicPr>
        <xdr:cNvPr id="9" name="1 Imagen">
          <a:extLst>
            <a:ext uri="{FF2B5EF4-FFF2-40B4-BE49-F238E27FC236}">
              <a16:creationId xmlns:a16="http://schemas.microsoft.com/office/drawing/2014/main" id="{8F13C27C-26CC-40FA-BECD-575968682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0836"/>
          <a:ext cx="683952" cy="72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65711</xdr:colOff>
      <xdr:row>5</xdr:row>
      <xdr:rowOff>38100</xdr:rowOff>
    </xdr:from>
    <xdr:to>
      <xdr:col>26</xdr:col>
      <xdr:colOff>601980</xdr:colOff>
      <xdr:row>20</xdr:row>
      <xdr:rowOff>7620</xdr:rowOff>
    </xdr:to>
    <xdr:graphicFrame macro="">
      <xdr:nvGraphicFramePr>
        <xdr:cNvPr id="10" name="Chart 9">
          <a:extLst>
            <a:ext uri="{FF2B5EF4-FFF2-40B4-BE49-F238E27FC236}">
              <a16:creationId xmlns:a16="http://schemas.microsoft.com/office/drawing/2014/main" id="{7B7706D1-0A09-4EDB-8BBE-B663D853E6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56340</xdr:colOff>
      <xdr:row>28</xdr:row>
      <xdr:rowOff>10012</xdr:rowOff>
    </xdr:from>
    <xdr:to>
      <xdr:col>26</xdr:col>
      <xdr:colOff>747385</xdr:colOff>
      <xdr:row>44</xdr:row>
      <xdr:rowOff>94768</xdr:rowOff>
    </xdr:to>
    <xdr:graphicFrame macro="">
      <xdr:nvGraphicFramePr>
        <xdr:cNvPr id="11" name="Chart 10">
          <a:extLst>
            <a:ext uri="{FF2B5EF4-FFF2-40B4-BE49-F238E27FC236}">
              <a16:creationId xmlns:a16="http://schemas.microsoft.com/office/drawing/2014/main" id="{4747A731-D251-4611-9F7A-24B06A12A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21917</xdr:colOff>
      <xdr:row>50</xdr:row>
      <xdr:rowOff>172316</xdr:rowOff>
    </xdr:from>
    <xdr:to>
      <xdr:col>26</xdr:col>
      <xdr:colOff>724982</xdr:colOff>
      <xdr:row>68</xdr:row>
      <xdr:rowOff>74754</xdr:rowOff>
    </xdr:to>
    <xdr:graphicFrame macro="">
      <xdr:nvGraphicFramePr>
        <xdr:cNvPr id="13" name="Chart 12">
          <a:extLst>
            <a:ext uri="{FF2B5EF4-FFF2-40B4-BE49-F238E27FC236}">
              <a16:creationId xmlns:a16="http://schemas.microsoft.com/office/drawing/2014/main" id="{A0A4A4FF-75BA-488C-84C2-C6FA219FAE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23552</xdr:colOff>
      <xdr:row>76</xdr:row>
      <xdr:rowOff>32390</xdr:rowOff>
    </xdr:from>
    <xdr:to>
      <xdr:col>26</xdr:col>
      <xdr:colOff>626599</xdr:colOff>
      <xdr:row>94</xdr:row>
      <xdr:rowOff>131218</xdr:rowOff>
    </xdr:to>
    <xdr:graphicFrame macro="">
      <xdr:nvGraphicFramePr>
        <xdr:cNvPr id="14" name="Chart 13">
          <a:extLst>
            <a:ext uri="{FF2B5EF4-FFF2-40B4-BE49-F238E27FC236}">
              <a16:creationId xmlns:a16="http://schemas.microsoft.com/office/drawing/2014/main" id="{7BD30580-10B2-409F-A91F-4B8A0120C6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D00636E-9A1D-4813-9804-27CF5ADB4E89}"/>
            </a:ext>
          </a:extLst>
        </xdr:cNvPr>
        <xdr:cNvSpPr/>
      </xdr:nvSpPr>
      <xdr:spPr>
        <a:xfrm>
          <a:off x="1337500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48654AE3-95B3-4E64-BCD5-C9142E2A7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294BAD2-DA5E-4694-8166-119F9DE50491}"/>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B7E65E2C-D9BC-48F7-AB8B-3DDB045D57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D3B6B54F-EAE8-49ED-9DE4-12A6C272D142}"/>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F4A3EA75-9D91-4789-B93D-4C02CCF78D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2214327-F158-46B9-9AB9-D8ACB86EE36C}"/>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3F9C9A62-BA31-4556-9800-6E8CCE9278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Perucamaras/01.%20Entregables%20enero/2_funcion_presupues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an/SALUD/03.%20Carpeta%20de%20trabajo/Plantilla_Ejecuci&#243;n%20presupuest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salud_indiv"/>
      <sheetName val="02_salud_colec"/>
      <sheetName val="03_asiste"/>
      <sheetName val="04_desastre"/>
      <sheetName val="05_gest"/>
      <sheetName val="06_Gub"/>
      <sheetName val="Sheet6"/>
    </sheetNames>
    <sheetDataSet>
      <sheetData sheetId="0">
        <row r="16">
          <cell r="A16" t="str">
            <v>01: AMAZONAS</v>
          </cell>
          <cell r="B16">
            <v>43019971</v>
          </cell>
          <cell r="C16">
            <v>39248029</v>
          </cell>
          <cell r="D16">
            <v>38707480</v>
          </cell>
          <cell r="E16">
            <v>38600380</v>
          </cell>
          <cell r="F16">
            <v>36991560</v>
          </cell>
          <cell r="G16">
            <v>36962560</v>
          </cell>
          <cell r="H16">
            <v>22162627</v>
          </cell>
          <cell r="I16" t="str">
            <v>  94.2</v>
          </cell>
        </row>
        <row r="17">
          <cell r="A17" t="str">
            <v>02: ANCASH</v>
          </cell>
          <cell r="B17">
            <v>238573576</v>
          </cell>
          <cell r="C17">
            <v>170069057</v>
          </cell>
          <cell r="D17">
            <v>158389541</v>
          </cell>
          <cell r="E17">
            <v>78113546</v>
          </cell>
          <cell r="F17">
            <v>61155843</v>
          </cell>
          <cell r="G17">
            <v>49276009</v>
          </cell>
          <cell r="H17">
            <v>47507075</v>
          </cell>
          <cell r="I17" t="str">
            <v>  29.0</v>
          </cell>
        </row>
        <row r="18">
          <cell r="A18" t="str">
            <v>03: APURIMAC</v>
          </cell>
          <cell r="B18">
            <v>91215079</v>
          </cell>
          <cell r="C18">
            <v>75762248</v>
          </cell>
          <cell r="D18">
            <v>60902855</v>
          </cell>
          <cell r="E18">
            <v>59181716</v>
          </cell>
          <cell r="F18">
            <v>58108660</v>
          </cell>
          <cell r="G18">
            <v>56526467</v>
          </cell>
          <cell r="H18">
            <v>49250169</v>
          </cell>
          <cell r="I18" t="str">
            <v>  74.6</v>
          </cell>
        </row>
        <row r="19">
          <cell r="A19" t="str">
            <v>04: AREQUIPA</v>
          </cell>
          <cell r="B19">
            <v>75687108</v>
          </cell>
          <cell r="C19">
            <v>200550085</v>
          </cell>
          <cell r="D19">
            <v>179227891</v>
          </cell>
          <cell r="E19">
            <v>168231460</v>
          </cell>
          <cell r="F19">
            <v>137450471</v>
          </cell>
          <cell r="G19">
            <v>133855336</v>
          </cell>
          <cell r="H19">
            <v>113861563</v>
          </cell>
          <cell r="I19" t="str">
            <v>  66.7</v>
          </cell>
        </row>
        <row r="20">
          <cell r="A20" t="str">
            <v>05: AYACUCHO</v>
          </cell>
          <cell r="B20">
            <v>125983752</v>
          </cell>
          <cell r="C20">
            <v>209310287</v>
          </cell>
          <cell r="D20">
            <v>205965038</v>
          </cell>
          <cell r="E20">
            <v>203333611</v>
          </cell>
          <cell r="F20">
            <v>196324736</v>
          </cell>
          <cell r="G20">
            <v>113134161</v>
          </cell>
          <cell r="H20">
            <v>87608094</v>
          </cell>
          <cell r="I20" t="str">
            <v>  54.1</v>
          </cell>
        </row>
        <row r="21">
          <cell r="A21" t="str">
            <v>06: CAJAMARCA</v>
          </cell>
          <cell r="B21">
            <v>62763969</v>
          </cell>
          <cell r="C21">
            <v>157062380</v>
          </cell>
          <cell r="D21">
            <v>88012070</v>
          </cell>
          <cell r="E21">
            <v>51721628</v>
          </cell>
          <cell r="F21">
            <v>50829492</v>
          </cell>
          <cell r="G21">
            <v>26701150</v>
          </cell>
          <cell r="H21">
            <v>25069672</v>
          </cell>
          <cell r="I21" t="str">
            <v>  17.0</v>
          </cell>
        </row>
        <row r="22">
          <cell r="A22" t="str">
            <v>07: PROVINCIA CONSTITUCIONAL DEL CALLAO</v>
          </cell>
          <cell r="B22">
            <v>12161585</v>
          </cell>
          <cell r="C22">
            <v>64392032</v>
          </cell>
          <cell r="D22">
            <v>53221491</v>
          </cell>
          <cell r="E22">
            <v>48709945</v>
          </cell>
          <cell r="F22">
            <v>48709944</v>
          </cell>
          <cell r="G22">
            <v>48043444</v>
          </cell>
          <cell r="H22">
            <v>32219194</v>
          </cell>
          <cell r="I22" t="str">
            <v>  74.6</v>
          </cell>
        </row>
        <row r="23">
          <cell r="A23" t="str">
            <v>08: CUSCO</v>
          </cell>
          <cell r="B23">
            <v>178105941</v>
          </cell>
          <cell r="C23">
            <v>310539200</v>
          </cell>
          <cell r="D23">
            <v>182915243</v>
          </cell>
          <cell r="E23">
            <v>143371417</v>
          </cell>
          <cell r="F23">
            <v>142984197</v>
          </cell>
          <cell r="G23">
            <v>123933359</v>
          </cell>
          <cell r="H23">
            <v>109312555</v>
          </cell>
          <cell r="I23" t="str">
            <v>  39.9</v>
          </cell>
        </row>
        <row r="24">
          <cell r="A24" t="str">
            <v>09: HUANCAVELICA</v>
          </cell>
          <cell r="B24">
            <v>85077747</v>
          </cell>
          <cell r="C24">
            <v>88825589</v>
          </cell>
          <cell r="D24">
            <v>87029489</v>
          </cell>
          <cell r="E24">
            <v>86253717</v>
          </cell>
          <cell r="F24">
            <v>84976062</v>
          </cell>
          <cell r="G24">
            <v>83972993</v>
          </cell>
          <cell r="H24">
            <v>77683539</v>
          </cell>
          <cell r="I24" t="str">
            <v>  94.5</v>
          </cell>
        </row>
        <row r="25">
          <cell r="A25" t="str">
            <v>10: HUANUCO</v>
          </cell>
          <cell r="B25">
            <v>100474073</v>
          </cell>
          <cell r="C25">
            <v>103858822</v>
          </cell>
          <cell r="D25">
            <v>98099905</v>
          </cell>
          <cell r="E25">
            <v>96813628</v>
          </cell>
          <cell r="F25">
            <v>92015945</v>
          </cell>
          <cell r="G25">
            <v>87213785</v>
          </cell>
          <cell r="H25">
            <v>79615740</v>
          </cell>
          <cell r="I25" t="str">
            <v>  84.0</v>
          </cell>
        </row>
        <row r="26">
          <cell r="A26" t="str">
            <v>11: ICA</v>
          </cell>
          <cell r="B26">
            <v>7360696</v>
          </cell>
          <cell r="C26">
            <v>54839598</v>
          </cell>
          <cell r="D26">
            <v>45362365</v>
          </cell>
          <cell r="E26">
            <v>32864588</v>
          </cell>
          <cell r="F26">
            <v>32864588</v>
          </cell>
          <cell r="G26">
            <v>32644674</v>
          </cell>
          <cell r="H26">
            <v>25607184</v>
          </cell>
          <cell r="I26" t="str">
            <v>  59.5</v>
          </cell>
        </row>
        <row r="27">
          <cell r="A27" t="str">
            <v>12: JUNIN</v>
          </cell>
          <cell r="B27">
            <v>70833497</v>
          </cell>
          <cell r="C27">
            <v>109927960</v>
          </cell>
          <cell r="D27">
            <v>107862802</v>
          </cell>
          <cell r="E27">
            <v>97214298</v>
          </cell>
          <cell r="F27">
            <v>96879700</v>
          </cell>
          <cell r="G27">
            <v>62998846</v>
          </cell>
          <cell r="H27">
            <v>51703449</v>
          </cell>
          <cell r="I27" t="str">
            <v>  57.3</v>
          </cell>
        </row>
        <row r="28">
          <cell r="A28" t="str">
            <v>13: LA LIBERTAD</v>
          </cell>
          <cell r="B28">
            <v>33405860</v>
          </cell>
          <cell r="C28">
            <v>69101967</v>
          </cell>
          <cell r="D28">
            <v>55133843</v>
          </cell>
          <cell r="E28">
            <v>49641452</v>
          </cell>
          <cell r="F28">
            <v>48265370</v>
          </cell>
          <cell r="G28">
            <v>42114635</v>
          </cell>
          <cell r="H28">
            <v>37586504</v>
          </cell>
          <cell r="I28" t="str">
            <v>  60.9</v>
          </cell>
        </row>
        <row r="29">
          <cell r="A29" t="str">
            <v>14: LAMBAYEQUE</v>
          </cell>
          <cell r="B29">
            <v>8251440</v>
          </cell>
          <cell r="C29">
            <v>62995968</v>
          </cell>
          <cell r="D29">
            <v>50563563</v>
          </cell>
          <cell r="E29">
            <v>43032234</v>
          </cell>
          <cell r="F29">
            <v>41727980</v>
          </cell>
          <cell r="G29">
            <v>32751143</v>
          </cell>
          <cell r="H29">
            <v>17585387</v>
          </cell>
          <cell r="I29" t="str">
            <v>  52.0</v>
          </cell>
        </row>
        <row r="30">
          <cell r="A30" t="str">
            <v>15: LIMA</v>
          </cell>
          <cell r="B30">
            <v>149082961</v>
          </cell>
          <cell r="C30">
            <v>389003301</v>
          </cell>
          <cell r="D30">
            <v>325795543</v>
          </cell>
          <cell r="E30">
            <v>311941593</v>
          </cell>
          <cell r="F30">
            <v>310903574</v>
          </cell>
          <cell r="G30">
            <v>309307282</v>
          </cell>
          <cell r="H30">
            <v>258439774</v>
          </cell>
          <cell r="I30" t="str">
            <v>  79.5</v>
          </cell>
        </row>
        <row r="31">
          <cell r="A31" t="str">
            <v>16: LORETO</v>
          </cell>
          <cell r="B31">
            <v>8262657</v>
          </cell>
          <cell r="C31">
            <v>71449101</v>
          </cell>
          <cell r="D31">
            <v>70151817</v>
          </cell>
          <cell r="E31">
            <v>67608772</v>
          </cell>
          <cell r="F31">
            <v>38628892</v>
          </cell>
          <cell r="G31">
            <v>38531972</v>
          </cell>
          <cell r="H31">
            <v>36518189</v>
          </cell>
          <cell r="I31" t="str">
            <v>  53.9</v>
          </cell>
        </row>
        <row r="32">
          <cell r="A32" t="str">
            <v>17: MADRE DE DIOS</v>
          </cell>
          <cell r="B32">
            <v>30083824</v>
          </cell>
          <cell r="C32">
            <v>15020860</v>
          </cell>
          <cell r="D32">
            <v>14769237</v>
          </cell>
          <cell r="E32">
            <v>14768430</v>
          </cell>
          <cell r="F32">
            <v>14711120</v>
          </cell>
          <cell r="G32">
            <v>14397600</v>
          </cell>
          <cell r="H32">
            <v>7731102</v>
          </cell>
          <cell r="I32" t="str">
            <v>  95.9</v>
          </cell>
        </row>
        <row r="33">
          <cell r="A33" t="str">
            <v>18: MOQUEGUA</v>
          </cell>
          <cell r="B33">
            <v>14909809</v>
          </cell>
          <cell r="C33">
            <v>7056627</v>
          </cell>
          <cell r="D33">
            <v>7015044</v>
          </cell>
          <cell r="E33">
            <v>6757866</v>
          </cell>
          <cell r="F33">
            <v>6745274</v>
          </cell>
          <cell r="G33">
            <v>6708468</v>
          </cell>
          <cell r="H33">
            <v>6504560</v>
          </cell>
          <cell r="I33" t="str">
            <v>  95.1</v>
          </cell>
        </row>
        <row r="34">
          <cell r="A34" t="str">
            <v>19: PASCO</v>
          </cell>
          <cell r="B34">
            <v>11423384</v>
          </cell>
          <cell r="C34">
            <v>76659147</v>
          </cell>
          <cell r="D34">
            <v>74572224</v>
          </cell>
          <cell r="E34">
            <v>73921711</v>
          </cell>
          <cell r="F34">
            <v>73289462</v>
          </cell>
          <cell r="G34">
            <v>55055613</v>
          </cell>
          <cell r="H34">
            <v>52939636</v>
          </cell>
          <cell r="I34" t="str">
            <v>  71.8</v>
          </cell>
        </row>
        <row r="35">
          <cell r="A35" t="str">
            <v>20: PIURA</v>
          </cell>
          <cell r="B35">
            <v>36781295</v>
          </cell>
          <cell r="C35">
            <v>283543848</v>
          </cell>
          <cell r="D35">
            <v>264866665</v>
          </cell>
          <cell r="E35">
            <v>243163695</v>
          </cell>
          <cell r="F35">
            <v>179819581</v>
          </cell>
          <cell r="G35">
            <v>175612880</v>
          </cell>
          <cell r="H35">
            <v>170535885</v>
          </cell>
          <cell r="I35" t="str">
            <v>  61.9</v>
          </cell>
        </row>
        <row r="36">
          <cell r="A36" t="str">
            <v>21: PUNO</v>
          </cell>
          <cell r="B36">
            <v>107632388</v>
          </cell>
          <cell r="C36">
            <v>167242830</v>
          </cell>
          <cell r="D36">
            <v>164149536</v>
          </cell>
          <cell r="E36">
            <v>154809428</v>
          </cell>
          <cell r="F36">
            <v>151867466</v>
          </cell>
          <cell r="G36">
            <v>150619599</v>
          </cell>
          <cell r="H36">
            <v>127693740</v>
          </cell>
          <cell r="I36" t="str">
            <v>  90.1</v>
          </cell>
        </row>
        <row r="37">
          <cell r="A37" t="str">
            <v>22: SAN MARTIN</v>
          </cell>
          <cell r="B37">
            <v>54256905</v>
          </cell>
          <cell r="C37">
            <v>64866172</v>
          </cell>
          <cell r="D37">
            <v>58561969</v>
          </cell>
          <cell r="E37">
            <v>57781679</v>
          </cell>
          <cell r="F37">
            <v>56962046</v>
          </cell>
          <cell r="G37">
            <v>56860946</v>
          </cell>
          <cell r="H37">
            <v>55191455</v>
          </cell>
          <cell r="I37" t="str">
            <v>  87.7</v>
          </cell>
        </row>
        <row r="38">
          <cell r="A38" t="str">
            <v>23: TACNA</v>
          </cell>
          <cell r="B38">
            <v>43853522</v>
          </cell>
          <cell r="C38">
            <v>74075780</v>
          </cell>
          <cell r="D38">
            <v>72770423</v>
          </cell>
          <cell r="E38">
            <v>72502893</v>
          </cell>
          <cell r="F38">
            <v>72422399</v>
          </cell>
          <cell r="G38">
            <v>71995858</v>
          </cell>
          <cell r="H38">
            <v>69739181</v>
          </cell>
          <cell r="I38" t="str">
            <v>  97.2</v>
          </cell>
        </row>
        <row r="39">
          <cell r="A39" t="str">
            <v>24: TUMBES</v>
          </cell>
          <cell r="B39">
            <v>4003261</v>
          </cell>
          <cell r="C39">
            <v>33858366</v>
          </cell>
          <cell r="D39">
            <v>32939886</v>
          </cell>
          <cell r="E39">
            <v>26604577</v>
          </cell>
          <cell r="F39">
            <v>26568879</v>
          </cell>
          <cell r="G39">
            <v>17663020</v>
          </cell>
          <cell r="H39">
            <v>6303482</v>
          </cell>
          <cell r="I39" t="str">
            <v>  52.2</v>
          </cell>
        </row>
        <row r="40">
          <cell r="A40" t="str">
            <v>25: UCAYALI</v>
          </cell>
          <cell r="B40">
            <v>42719233</v>
          </cell>
          <cell r="C40">
            <v>78183051</v>
          </cell>
          <cell r="D40">
            <v>75848407</v>
          </cell>
          <cell r="E40">
            <v>75080905</v>
          </cell>
          <cell r="F40">
            <v>74277922</v>
          </cell>
          <cell r="G40">
            <v>72523374</v>
          </cell>
          <cell r="H40">
            <v>67246134</v>
          </cell>
          <cell r="I40" t="str">
            <v>  92.8</v>
          </cell>
        </row>
      </sheetData>
      <sheetData sheetId="1">
        <row r="16">
          <cell r="A16" t="str">
            <v>01: AMAZONAS</v>
          </cell>
          <cell r="C16">
            <v>1069180</v>
          </cell>
          <cell r="D16">
            <v>881482</v>
          </cell>
          <cell r="E16">
            <v>780916</v>
          </cell>
          <cell r="F16">
            <v>780914</v>
          </cell>
          <cell r="G16">
            <v>774209</v>
          </cell>
          <cell r="H16">
            <v>774209</v>
          </cell>
          <cell r="I16" t="str">
            <v>  72.4</v>
          </cell>
        </row>
        <row r="17">
          <cell r="A17" t="str">
            <v>02: ANCASH</v>
          </cell>
          <cell r="B17">
            <v>1132086</v>
          </cell>
          <cell r="C17">
            <v>9969851</v>
          </cell>
          <cell r="D17">
            <v>8514148</v>
          </cell>
          <cell r="E17">
            <v>4981422</v>
          </cell>
          <cell r="F17">
            <v>4978182</v>
          </cell>
          <cell r="G17">
            <v>4762269</v>
          </cell>
          <cell r="H17">
            <v>4660563</v>
          </cell>
          <cell r="I17" t="str">
            <v>  47.8</v>
          </cell>
        </row>
        <row r="18">
          <cell r="A18" t="str">
            <v>03: APURIMAC</v>
          </cell>
          <cell r="B18">
            <v>7587376</v>
          </cell>
          <cell r="C18">
            <v>19972748</v>
          </cell>
          <cell r="D18">
            <v>19432918</v>
          </cell>
          <cell r="E18">
            <v>19360792</v>
          </cell>
          <cell r="F18">
            <v>19116832</v>
          </cell>
          <cell r="G18">
            <v>17235587</v>
          </cell>
          <cell r="H18">
            <v>14650327</v>
          </cell>
          <cell r="I18" t="str">
            <v>  86.3</v>
          </cell>
        </row>
        <row r="19">
          <cell r="A19" t="str">
            <v>04: AREQUIPA</v>
          </cell>
          <cell r="B19">
            <v>6367479</v>
          </cell>
          <cell r="C19">
            <v>7170025</v>
          </cell>
          <cell r="D19">
            <v>6650231</v>
          </cell>
          <cell r="E19">
            <v>6462796</v>
          </cell>
          <cell r="F19">
            <v>6409300</v>
          </cell>
          <cell r="G19">
            <v>6253789</v>
          </cell>
          <cell r="H19">
            <v>6080419</v>
          </cell>
          <cell r="I19" t="str">
            <v>  87.2</v>
          </cell>
        </row>
        <row r="20">
          <cell r="A20" t="str">
            <v>05: AYACUCHO</v>
          </cell>
          <cell r="C20">
            <v>3126114</v>
          </cell>
          <cell r="D20">
            <v>1760430</v>
          </cell>
          <cell r="E20">
            <v>1710352</v>
          </cell>
          <cell r="F20">
            <v>1656348</v>
          </cell>
          <cell r="G20">
            <v>1656348</v>
          </cell>
          <cell r="H20">
            <v>1125947</v>
          </cell>
          <cell r="I20" t="str">
            <v>  53.0</v>
          </cell>
        </row>
        <row r="21">
          <cell r="A21" t="str">
            <v>06: CAJAMARCA</v>
          </cell>
          <cell r="B21">
            <v>383015</v>
          </cell>
          <cell r="C21">
            <v>16312897</v>
          </cell>
          <cell r="D21">
            <v>16145021</v>
          </cell>
          <cell r="E21">
            <v>15546342</v>
          </cell>
          <cell r="F21">
            <v>15351282</v>
          </cell>
          <cell r="G21">
            <v>14537994</v>
          </cell>
          <cell r="H21">
            <v>13403392</v>
          </cell>
          <cell r="I21" t="str">
            <v>  89.1</v>
          </cell>
        </row>
        <row r="22">
          <cell r="A22" t="str">
            <v>07: PROVINCIA CONSTITUCIONAL DEL CALLAO</v>
          </cell>
          <cell r="B22">
            <v>3021511</v>
          </cell>
          <cell r="C22">
            <v>3838174</v>
          </cell>
          <cell r="D22">
            <v>899882</v>
          </cell>
          <cell r="E22">
            <v>740477</v>
          </cell>
          <cell r="F22">
            <v>740476</v>
          </cell>
          <cell r="G22">
            <v>740476</v>
          </cell>
          <cell r="H22">
            <v>740476</v>
          </cell>
          <cell r="I22" t="str">
            <v>  19.3</v>
          </cell>
        </row>
        <row r="23">
          <cell r="A23" t="str">
            <v>08: CUSCO</v>
          </cell>
          <cell r="B23">
            <v>115553711</v>
          </cell>
          <cell r="C23">
            <v>14876632</v>
          </cell>
          <cell r="D23">
            <v>12972842</v>
          </cell>
          <cell r="E23">
            <v>12015674</v>
          </cell>
          <cell r="F23">
            <v>11874908</v>
          </cell>
          <cell r="G23">
            <v>11623392</v>
          </cell>
          <cell r="H23">
            <v>10192318</v>
          </cell>
          <cell r="I23" t="str">
            <v>  78.1</v>
          </cell>
        </row>
        <row r="24">
          <cell r="A24" t="str">
            <v>09: HUANCAVELICA</v>
          </cell>
          <cell r="C24">
            <v>6375298</v>
          </cell>
          <cell r="D24">
            <v>6232164</v>
          </cell>
          <cell r="E24">
            <v>6168842</v>
          </cell>
          <cell r="F24">
            <v>6161641</v>
          </cell>
          <cell r="G24">
            <v>5867249</v>
          </cell>
          <cell r="H24">
            <v>4988739</v>
          </cell>
          <cell r="I24" t="str">
            <v>  92.0</v>
          </cell>
        </row>
        <row r="25">
          <cell r="A25" t="str">
            <v>10: HUANUCO</v>
          </cell>
          <cell r="B25">
            <v>310000</v>
          </cell>
          <cell r="C25">
            <v>1212566</v>
          </cell>
          <cell r="D25">
            <v>959017</v>
          </cell>
          <cell r="E25">
            <v>911824</v>
          </cell>
          <cell r="F25">
            <v>815099</v>
          </cell>
          <cell r="G25">
            <v>756917</v>
          </cell>
          <cell r="H25">
            <v>699329</v>
          </cell>
          <cell r="I25" t="str">
            <v>  62.4</v>
          </cell>
        </row>
        <row r="26">
          <cell r="A26" t="str">
            <v>11: ICA</v>
          </cell>
          <cell r="B26">
            <v>22000</v>
          </cell>
          <cell r="C26">
            <v>912114</v>
          </cell>
          <cell r="D26">
            <v>890112</v>
          </cell>
          <cell r="E26">
            <v>614733</v>
          </cell>
          <cell r="F26">
            <v>614733</v>
          </cell>
          <cell r="G26">
            <v>591633</v>
          </cell>
          <cell r="H26">
            <v>374234</v>
          </cell>
          <cell r="I26" t="str">
            <v>  64.9</v>
          </cell>
        </row>
        <row r="27">
          <cell r="A27" t="str">
            <v>12: JUNIN</v>
          </cell>
          <cell r="B27">
            <v>620483</v>
          </cell>
          <cell r="C27">
            <v>4563173</v>
          </cell>
          <cell r="D27">
            <v>3805766</v>
          </cell>
          <cell r="E27">
            <v>3032235</v>
          </cell>
          <cell r="F27">
            <v>2992351</v>
          </cell>
          <cell r="G27">
            <v>2865836</v>
          </cell>
          <cell r="H27">
            <v>2669998</v>
          </cell>
          <cell r="I27" t="str">
            <v>  62.8</v>
          </cell>
        </row>
        <row r="28">
          <cell r="A28" t="str">
            <v>13: LA LIBERTAD</v>
          </cell>
          <cell r="B28">
            <v>323000</v>
          </cell>
          <cell r="C28">
            <v>6328028</v>
          </cell>
          <cell r="D28">
            <v>6042111</v>
          </cell>
          <cell r="E28">
            <v>5261234</v>
          </cell>
          <cell r="F28">
            <v>2535185</v>
          </cell>
          <cell r="G28">
            <v>2303037</v>
          </cell>
          <cell r="H28">
            <v>2039586</v>
          </cell>
          <cell r="I28" t="str">
            <v>  36.4</v>
          </cell>
        </row>
        <row r="29">
          <cell r="A29" t="str">
            <v>14: LAMBAYEQUE</v>
          </cell>
          <cell r="C29">
            <v>3324037</v>
          </cell>
          <cell r="D29">
            <v>3039701</v>
          </cell>
          <cell r="E29">
            <v>2170421</v>
          </cell>
          <cell r="F29">
            <v>2170421</v>
          </cell>
          <cell r="G29">
            <v>2170421</v>
          </cell>
          <cell r="H29">
            <v>914497</v>
          </cell>
          <cell r="I29" t="str">
            <v>  65.3</v>
          </cell>
        </row>
        <row r="30">
          <cell r="A30" t="str">
            <v>15: LIMA</v>
          </cell>
          <cell r="B30">
            <v>24585983</v>
          </cell>
          <cell r="C30">
            <v>12460151</v>
          </cell>
          <cell r="D30">
            <v>12069546</v>
          </cell>
          <cell r="E30">
            <v>10648692</v>
          </cell>
          <cell r="F30">
            <v>10498344</v>
          </cell>
          <cell r="G30">
            <v>8718493</v>
          </cell>
          <cell r="H30">
            <v>6962888</v>
          </cell>
          <cell r="I30" t="str">
            <v>  70.0</v>
          </cell>
        </row>
        <row r="31">
          <cell r="A31" t="str">
            <v>16: LORETO</v>
          </cell>
          <cell r="B31">
            <v>14687385</v>
          </cell>
          <cell r="C31">
            <v>72549424</v>
          </cell>
          <cell r="D31">
            <v>72304452</v>
          </cell>
          <cell r="E31">
            <v>59124199</v>
          </cell>
          <cell r="F31">
            <v>58538867</v>
          </cell>
          <cell r="G31">
            <v>47707894</v>
          </cell>
          <cell r="H31">
            <v>44080091</v>
          </cell>
          <cell r="I31" t="str">
            <v>  65.8</v>
          </cell>
        </row>
        <row r="32">
          <cell r="A32" t="str">
            <v>17: MADRE DE DIOS</v>
          </cell>
          <cell r="B32">
            <v>155360</v>
          </cell>
          <cell r="C32">
            <v>1639001</v>
          </cell>
          <cell r="D32">
            <v>1611000</v>
          </cell>
          <cell r="E32">
            <v>1607202</v>
          </cell>
          <cell r="F32">
            <v>1599702</v>
          </cell>
          <cell r="G32">
            <v>1314702</v>
          </cell>
          <cell r="H32">
            <v>475202</v>
          </cell>
          <cell r="I32" t="str">
            <v>  80.2</v>
          </cell>
        </row>
        <row r="33">
          <cell r="A33" t="str">
            <v>18: MOQUEGUA</v>
          </cell>
          <cell r="B33">
            <v>7857344</v>
          </cell>
          <cell r="C33">
            <v>8949013</v>
          </cell>
          <cell r="D33">
            <v>8913004</v>
          </cell>
          <cell r="E33">
            <v>8884106</v>
          </cell>
          <cell r="F33">
            <v>8852756</v>
          </cell>
          <cell r="G33">
            <v>8507142</v>
          </cell>
          <cell r="H33">
            <v>8324915</v>
          </cell>
          <cell r="I33" t="str">
            <v>  95.1</v>
          </cell>
        </row>
        <row r="34">
          <cell r="A34" t="str">
            <v>19: PASCO</v>
          </cell>
          <cell r="B34">
            <v>340000</v>
          </cell>
          <cell r="C34">
            <v>814992</v>
          </cell>
          <cell r="D34">
            <v>764706</v>
          </cell>
          <cell r="E34">
            <v>530512</v>
          </cell>
          <cell r="F34">
            <v>530512</v>
          </cell>
          <cell r="G34">
            <v>510129</v>
          </cell>
          <cell r="H34">
            <v>459636</v>
          </cell>
          <cell r="I34" t="str">
            <v>  62.6</v>
          </cell>
        </row>
        <row r="35">
          <cell r="A35" t="str">
            <v>20: PIURA</v>
          </cell>
          <cell r="B35">
            <v>2179246</v>
          </cell>
          <cell r="C35">
            <v>18902953</v>
          </cell>
          <cell r="D35">
            <v>18432942</v>
          </cell>
          <cell r="E35">
            <v>18173804</v>
          </cell>
          <cell r="F35">
            <v>18151866</v>
          </cell>
          <cell r="G35">
            <v>17715457</v>
          </cell>
          <cell r="H35">
            <v>17240247</v>
          </cell>
          <cell r="I35" t="str">
            <v>  93.7</v>
          </cell>
        </row>
        <row r="36">
          <cell r="A36" t="str">
            <v>21: PUNO</v>
          </cell>
          <cell r="B36">
            <v>7966525</v>
          </cell>
          <cell r="C36">
            <v>7136327</v>
          </cell>
          <cell r="D36">
            <v>5836568</v>
          </cell>
          <cell r="E36">
            <v>4766817</v>
          </cell>
          <cell r="F36">
            <v>3797271</v>
          </cell>
          <cell r="G36">
            <v>3722832</v>
          </cell>
          <cell r="H36">
            <v>1691963</v>
          </cell>
          <cell r="I36" t="str">
            <v>  52.2</v>
          </cell>
        </row>
        <row r="37">
          <cell r="A37" t="str">
            <v>22: SAN MARTIN</v>
          </cell>
          <cell r="C37">
            <v>297242</v>
          </cell>
          <cell r="D37">
            <v>296187</v>
          </cell>
          <cell r="E37">
            <v>278353</v>
          </cell>
          <cell r="F37">
            <v>278353</v>
          </cell>
          <cell r="G37">
            <v>278353</v>
          </cell>
          <cell r="H37">
            <v>272113</v>
          </cell>
          <cell r="I37" t="str">
            <v>  93.6</v>
          </cell>
        </row>
        <row r="38">
          <cell r="A38" t="str">
            <v>23: TACNA</v>
          </cell>
          <cell r="B38">
            <v>9407642</v>
          </cell>
          <cell r="C38">
            <v>7925318</v>
          </cell>
          <cell r="D38">
            <v>7775956</v>
          </cell>
          <cell r="E38">
            <v>7633386</v>
          </cell>
          <cell r="F38">
            <v>7619061</v>
          </cell>
          <cell r="G38">
            <v>7511425</v>
          </cell>
          <cell r="H38">
            <v>7155160</v>
          </cell>
          <cell r="I38" t="str">
            <v>  94.8</v>
          </cell>
        </row>
        <row r="39">
          <cell r="A39" t="str">
            <v>24: TUMBES</v>
          </cell>
          <cell r="B39">
            <v>182943</v>
          </cell>
          <cell r="C39">
            <v>4153868</v>
          </cell>
          <cell r="D39">
            <v>4138832</v>
          </cell>
          <cell r="E39">
            <v>4025966</v>
          </cell>
          <cell r="F39">
            <v>3929904</v>
          </cell>
          <cell r="G39">
            <v>3855305</v>
          </cell>
          <cell r="H39">
            <v>3846679</v>
          </cell>
          <cell r="I39" t="str">
            <v>  92.8</v>
          </cell>
        </row>
        <row r="40">
          <cell r="A40" t="str">
            <v>25: UCAYALI</v>
          </cell>
          <cell r="B40">
            <v>11761634</v>
          </cell>
          <cell r="C40">
            <v>18551327</v>
          </cell>
          <cell r="D40">
            <v>18551325</v>
          </cell>
          <cell r="E40">
            <v>14735417</v>
          </cell>
          <cell r="F40">
            <v>14242156</v>
          </cell>
          <cell r="G40">
            <v>13812104</v>
          </cell>
          <cell r="H40">
            <v>10310070</v>
          </cell>
          <cell r="I40" t="str">
            <v>  74.5</v>
          </cell>
        </row>
      </sheetData>
      <sheetData sheetId="2">
        <row r="16">
          <cell r="A16" t="str">
            <v>01: AMAZONAS</v>
          </cell>
          <cell r="C16">
            <v>524925</v>
          </cell>
          <cell r="D16">
            <v>300423</v>
          </cell>
          <cell r="E16">
            <v>300423</v>
          </cell>
          <cell r="F16">
            <v>300423</v>
          </cell>
          <cell r="G16">
            <v>300423</v>
          </cell>
          <cell r="H16">
            <v>300423</v>
          </cell>
          <cell r="I16" t="str">
            <v>  57.2</v>
          </cell>
        </row>
        <row r="17">
          <cell r="A17" t="str">
            <v>02: ANCASH</v>
          </cell>
          <cell r="C17">
            <v>30000</v>
          </cell>
          <cell r="D17">
            <v>30000</v>
          </cell>
          <cell r="E17">
            <v>30000</v>
          </cell>
          <cell r="F17">
            <v>30000</v>
          </cell>
          <cell r="G17">
            <v>30000</v>
          </cell>
          <cell r="H17">
            <v>30000</v>
          </cell>
          <cell r="I17" t="str">
            <v>  100.0</v>
          </cell>
        </row>
        <row r="18">
          <cell r="A18" t="str">
            <v>07: PROVINCIA CONSTITUCIONAL DEL CALLAO</v>
          </cell>
          <cell r="C18">
            <v>100000</v>
          </cell>
        </row>
        <row r="19">
          <cell r="A19" t="str">
            <v>08: CUSCO</v>
          </cell>
          <cell r="C19">
            <v>78400</v>
          </cell>
          <cell r="D19">
            <v>77438</v>
          </cell>
          <cell r="E19">
            <v>77438</v>
          </cell>
          <cell r="F19">
            <v>77438</v>
          </cell>
          <cell r="G19">
            <v>77438</v>
          </cell>
          <cell r="H19">
            <v>29554</v>
          </cell>
          <cell r="I19" t="str">
            <v>  98.8</v>
          </cell>
        </row>
        <row r="20">
          <cell r="A20" t="str">
            <v>09: HUANCAVELICA</v>
          </cell>
          <cell r="C20">
            <v>43300</v>
          </cell>
          <cell r="D20">
            <v>0</v>
          </cell>
          <cell r="E20">
            <v>0</v>
          </cell>
          <cell r="F20">
            <v>0</v>
          </cell>
          <cell r="G20">
            <v>0</v>
          </cell>
          <cell r="H20">
            <v>0</v>
          </cell>
          <cell r="I20" t="str">
            <v>  0.0</v>
          </cell>
        </row>
        <row r="21">
          <cell r="A21" t="str">
            <v>11: ICA</v>
          </cell>
          <cell r="C21">
            <v>100000</v>
          </cell>
          <cell r="D21">
            <v>100000</v>
          </cell>
          <cell r="E21">
            <v>100000</v>
          </cell>
          <cell r="F21">
            <v>100000</v>
          </cell>
          <cell r="G21">
            <v>100000</v>
          </cell>
          <cell r="H21">
            <v>100000</v>
          </cell>
          <cell r="I21" t="str">
            <v>  100.0</v>
          </cell>
        </row>
        <row r="22">
          <cell r="A22" t="str">
            <v>12: JUNIN</v>
          </cell>
          <cell r="C22">
            <v>361055</v>
          </cell>
          <cell r="D22">
            <v>122420</v>
          </cell>
          <cell r="E22">
            <v>122420</v>
          </cell>
          <cell r="F22">
            <v>122420</v>
          </cell>
          <cell r="G22">
            <v>122119</v>
          </cell>
          <cell r="H22">
            <v>121869</v>
          </cell>
          <cell r="I22" t="str">
            <v>  33.8</v>
          </cell>
        </row>
        <row r="23">
          <cell r="A23" t="str">
            <v>15: LIMA</v>
          </cell>
          <cell r="C23">
            <v>1800</v>
          </cell>
        </row>
        <row r="24">
          <cell r="A24" t="str">
            <v>17: MADRE DE DIOS</v>
          </cell>
          <cell r="C24">
            <v>165639</v>
          </cell>
          <cell r="D24">
            <v>165636</v>
          </cell>
          <cell r="E24">
            <v>165636</v>
          </cell>
          <cell r="F24">
            <v>165636</v>
          </cell>
          <cell r="G24">
            <v>165636</v>
          </cell>
          <cell r="H24">
            <v>165636</v>
          </cell>
          <cell r="I24" t="str">
            <v>  100.0</v>
          </cell>
        </row>
        <row r="25">
          <cell r="A25" t="str">
            <v>18: MOQUEGUA</v>
          </cell>
          <cell r="B25">
            <v>35000</v>
          </cell>
          <cell r="C25">
            <v>33529</v>
          </cell>
          <cell r="D25">
            <v>23957</v>
          </cell>
          <cell r="E25">
            <v>23957</v>
          </cell>
          <cell r="F25">
            <v>23957</v>
          </cell>
          <cell r="G25">
            <v>23957</v>
          </cell>
          <cell r="H25">
            <v>23957</v>
          </cell>
          <cell r="I25" t="str">
            <v>  71.5</v>
          </cell>
        </row>
        <row r="26">
          <cell r="A26" t="str">
            <v>20: PIURA</v>
          </cell>
          <cell r="C26">
            <v>629365</v>
          </cell>
          <cell r="D26">
            <v>629365</v>
          </cell>
          <cell r="E26">
            <v>625062</v>
          </cell>
          <cell r="F26">
            <v>625061</v>
          </cell>
          <cell r="G26">
            <v>625061</v>
          </cell>
          <cell r="H26">
            <v>624111</v>
          </cell>
          <cell r="I26" t="str">
            <v>  99.3</v>
          </cell>
        </row>
        <row r="27">
          <cell r="A27" t="str">
            <v>25: UCAYALI</v>
          </cell>
          <cell r="C27">
            <v>165475</v>
          </cell>
          <cell r="D27">
            <v>165475</v>
          </cell>
          <cell r="E27">
            <v>165475</v>
          </cell>
          <cell r="F27">
            <v>165475</v>
          </cell>
          <cell r="G27">
            <v>165475</v>
          </cell>
          <cell r="H27">
            <v>165475</v>
          </cell>
          <cell r="I27" t="str">
            <v>  100.0</v>
          </cell>
        </row>
      </sheetData>
      <sheetData sheetId="3">
        <row r="16">
          <cell r="A16" t="str">
            <v>01: AMAZONAS</v>
          </cell>
          <cell r="C16">
            <v>100584</v>
          </cell>
          <cell r="D16">
            <v>100579</v>
          </cell>
          <cell r="E16">
            <v>99640</v>
          </cell>
          <cell r="F16">
            <v>99640</v>
          </cell>
          <cell r="G16">
            <v>99640</v>
          </cell>
          <cell r="H16">
            <v>93640</v>
          </cell>
          <cell r="I16" t="str">
            <v>  99.1</v>
          </cell>
        </row>
        <row r="17">
          <cell r="A17" t="str">
            <v>02: ANCASH</v>
          </cell>
          <cell r="C17">
            <v>131967</v>
          </cell>
          <cell r="D17">
            <v>131967</v>
          </cell>
          <cell r="E17">
            <v>124897</v>
          </cell>
          <cell r="F17">
            <v>124897</v>
          </cell>
          <cell r="G17">
            <v>124897</v>
          </cell>
          <cell r="H17">
            <v>124897</v>
          </cell>
          <cell r="I17" t="str">
            <v>  94.6</v>
          </cell>
        </row>
        <row r="18">
          <cell r="A18" t="str">
            <v>05: AYACUCHO</v>
          </cell>
          <cell r="C18">
            <v>58369</v>
          </cell>
          <cell r="D18">
            <v>56721</v>
          </cell>
          <cell r="E18">
            <v>56721</v>
          </cell>
          <cell r="F18">
            <v>56721</v>
          </cell>
          <cell r="G18">
            <v>56721</v>
          </cell>
          <cell r="H18">
            <v>56721</v>
          </cell>
          <cell r="I18" t="str">
            <v>  97.2</v>
          </cell>
        </row>
        <row r="19">
          <cell r="A19" t="str">
            <v>15: LIMA</v>
          </cell>
          <cell r="B19">
            <v>47599705</v>
          </cell>
          <cell r="C19">
            <v>1007988</v>
          </cell>
          <cell r="D19">
            <v>1007210</v>
          </cell>
          <cell r="E19">
            <v>1004268</v>
          </cell>
          <cell r="F19">
            <v>1004268</v>
          </cell>
          <cell r="G19">
            <v>1004268</v>
          </cell>
          <cell r="H19">
            <v>184268</v>
          </cell>
          <cell r="I19" t="str">
            <v>  99.6</v>
          </cell>
        </row>
        <row r="20">
          <cell r="A20" t="str">
            <v>22: SAN MARTIN</v>
          </cell>
          <cell r="B20">
            <v>4055</v>
          </cell>
          <cell r="C20">
            <v>4055</v>
          </cell>
        </row>
      </sheetData>
      <sheetData sheetId="4">
        <row r="16">
          <cell r="A16" t="str">
            <v>02: ANCASH</v>
          </cell>
          <cell r="C16">
            <v>232121</v>
          </cell>
          <cell r="D16">
            <v>232121</v>
          </cell>
          <cell r="E16">
            <v>232121</v>
          </cell>
          <cell r="F16">
            <v>232121</v>
          </cell>
          <cell r="G16">
            <v>232121</v>
          </cell>
          <cell r="H16">
            <v>232121</v>
          </cell>
          <cell r="I16" t="str">
            <v>  100.0</v>
          </cell>
        </row>
        <row r="17">
          <cell r="A17" t="str">
            <v>03: APURIMAC</v>
          </cell>
          <cell r="C17">
            <v>5113</v>
          </cell>
        </row>
        <row r="18">
          <cell r="A18" t="str">
            <v>04: AREQUIPA</v>
          </cell>
          <cell r="C18">
            <v>58773</v>
          </cell>
          <cell r="D18">
            <v>56500</v>
          </cell>
          <cell r="E18">
            <v>55285</v>
          </cell>
          <cell r="F18">
            <v>55285</v>
          </cell>
          <cell r="G18">
            <v>51856</v>
          </cell>
          <cell r="H18">
            <v>51856</v>
          </cell>
          <cell r="I18" t="str">
            <v>  88.2</v>
          </cell>
        </row>
        <row r="19">
          <cell r="A19" t="str">
            <v>05: AYACUCHO</v>
          </cell>
          <cell r="C19">
            <v>132361</v>
          </cell>
          <cell r="D19">
            <v>132282</v>
          </cell>
          <cell r="E19">
            <v>122082</v>
          </cell>
          <cell r="F19">
            <v>122082</v>
          </cell>
          <cell r="G19">
            <v>122082</v>
          </cell>
          <cell r="H19">
            <v>108482</v>
          </cell>
          <cell r="I19" t="str">
            <v>  92.2</v>
          </cell>
        </row>
        <row r="20">
          <cell r="A20" t="str">
            <v>08: CUSCO</v>
          </cell>
          <cell r="C20">
            <v>675930</v>
          </cell>
          <cell r="D20">
            <v>673064</v>
          </cell>
          <cell r="E20">
            <v>673064</v>
          </cell>
          <cell r="F20">
            <v>673064</v>
          </cell>
          <cell r="G20">
            <v>672779</v>
          </cell>
          <cell r="H20">
            <v>656954</v>
          </cell>
          <cell r="I20" t="str">
            <v>  99.5</v>
          </cell>
        </row>
        <row r="21">
          <cell r="A21" t="str">
            <v>09: HUANCAVELICA</v>
          </cell>
          <cell r="C21">
            <v>208645</v>
          </cell>
          <cell r="D21">
            <v>208645</v>
          </cell>
          <cell r="E21">
            <v>56562</v>
          </cell>
          <cell r="F21">
            <v>56562</v>
          </cell>
          <cell r="G21">
            <v>55562</v>
          </cell>
          <cell r="H21">
            <v>55562</v>
          </cell>
          <cell r="I21" t="str">
            <v>  26.6</v>
          </cell>
        </row>
        <row r="22">
          <cell r="A22" t="str">
            <v>12: JUNIN</v>
          </cell>
          <cell r="C22">
            <v>60763</v>
          </cell>
          <cell r="D22">
            <v>60763</v>
          </cell>
          <cell r="E22">
            <v>60762</v>
          </cell>
          <cell r="F22">
            <v>60762</v>
          </cell>
          <cell r="G22">
            <v>60762</v>
          </cell>
          <cell r="H22">
            <v>46147</v>
          </cell>
          <cell r="I22" t="str">
            <v>  100.0</v>
          </cell>
        </row>
        <row r="23">
          <cell r="A23" t="str">
            <v>14: LAMBAYEQUE</v>
          </cell>
          <cell r="C23">
            <v>243284</v>
          </cell>
          <cell r="D23">
            <v>231178</v>
          </cell>
          <cell r="E23">
            <v>220556</v>
          </cell>
          <cell r="F23">
            <v>220556</v>
          </cell>
          <cell r="G23">
            <v>217444</v>
          </cell>
          <cell r="H23">
            <v>132643</v>
          </cell>
          <cell r="I23" t="str">
            <v>  89.4</v>
          </cell>
        </row>
        <row r="24">
          <cell r="A24" t="str">
            <v>15: LIMA</v>
          </cell>
          <cell r="C24">
            <v>197086</v>
          </cell>
          <cell r="D24">
            <v>81694</v>
          </cell>
          <cell r="E24">
            <v>45914</v>
          </cell>
          <cell r="F24">
            <v>45914</v>
          </cell>
          <cell r="G24">
            <v>44372</v>
          </cell>
          <cell r="H24">
            <v>11134</v>
          </cell>
          <cell r="I24" t="str">
            <v>  22.5</v>
          </cell>
        </row>
        <row r="25">
          <cell r="A25" t="str">
            <v>17: MADRE DE DIOS</v>
          </cell>
          <cell r="C25">
            <v>3021670</v>
          </cell>
          <cell r="D25">
            <v>3018855</v>
          </cell>
          <cell r="E25">
            <v>3018855</v>
          </cell>
          <cell r="F25">
            <v>3018855</v>
          </cell>
          <cell r="G25">
            <v>3018855</v>
          </cell>
          <cell r="H25">
            <v>1539605</v>
          </cell>
          <cell r="I25" t="str">
            <v>  99.9</v>
          </cell>
        </row>
        <row r="26">
          <cell r="A26" t="str">
            <v>18: MOQUEGUA</v>
          </cell>
          <cell r="C26">
            <v>299300</v>
          </cell>
        </row>
        <row r="27">
          <cell r="A27" t="str">
            <v>19: PASCO</v>
          </cell>
          <cell r="C27">
            <v>2074723</v>
          </cell>
          <cell r="D27">
            <v>2074723</v>
          </cell>
          <cell r="E27">
            <v>2064723</v>
          </cell>
          <cell r="F27">
            <v>206463</v>
          </cell>
          <cell r="G27">
            <v>206463</v>
          </cell>
          <cell r="H27">
            <v>206463</v>
          </cell>
          <cell r="I27" t="str">
            <v>  10.0</v>
          </cell>
        </row>
        <row r="28">
          <cell r="A28" t="str">
            <v>20: PIURA</v>
          </cell>
          <cell r="C28">
            <v>33900</v>
          </cell>
          <cell r="D28">
            <v>33900</v>
          </cell>
          <cell r="E28">
            <v>33900</v>
          </cell>
          <cell r="F28">
            <v>33900</v>
          </cell>
          <cell r="G28">
            <v>10170</v>
          </cell>
          <cell r="H28">
            <v>0</v>
          </cell>
          <cell r="I28" t="str">
            <v>  30.0</v>
          </cell>
        </row>
        <row r="29">
          <cell r="A29" t="str">
            <v>21: PUNO</v>
          </cell>
          <cell r="C29">
            <v>87563</v>
          </cell>
          <cell r="D29">
            <v>87563</v>
          </cell>
          <cell r="E29">
            <v>87563</v>
          </cell>
          <cell r="F29">
            <v>87563</v>
          </cell>
          <cell r="G29">
            <v>87563</v>
          </cell>
          <cell r="H29">
            <v>87563</v>
          </cell>
          <cell r="I29" t="str">
            <v>  100.0</v>
          </cell>
        </row>
        <row r="30">
          <cell r="A30" t="str">
            <v>22: SAN MARTIN</v>
          </cell>
          <cell r="C30">
            <v>465077</v>
          </cell>
          <cell r="D30">
            <v>464672</v>
          </cell>
          <cell r="E30">
            <v>463080</v>
          </cell>
          <cell r="F30">
            <v>463080</v>
          </cell>
          <cell r="G30">
            <v>463080</v>
          </cell>
          <cell r="H30">
            <v>463080</v>
          </cell>
          <cell r="I30" t="str">
            <v>  99.6</v>
          </cell>
        </row>
        <row r="31">
          <cell r="A31" t="str">
            <v>24: TUMBES</v>
          </cell>
          <cell r="C31">
            <v>259259</v>
          </cell>
          <cell r="D31">
            <v>259219</v>
          </cell>
          <cell r="E31">
            <v>259219</v>
          </cell>
          <cell r="F31">
            <v>259219</v>
          </cell>
          <cell r="G31">
            <v>259219</v>
          </cell>
          <cell r="H31">
            <v>207219</v>
          </cell>
          <cell r="I31" t="str">
            <v>  100.0</v>
          </cell>
        </row>
        <row r="32">
          <cell r="A32" t="str">
            <v>25: UCAYALI</v>
          </cell>
          <cell r="B32">
            <v>165530</v>
          </cell>
          <cell r="C32">
            <v>0</v>
          </cell>
          <cell r="I32" t="str">
            <v>  0.0</v>
          </cell>
        </row>
      </sheetData>
      <sheetData sheetId="5">
        <row r="16">
          <cell r="A16" t="str">
            <v>05: AYACUCHO</v>
          </cell>
          <cell r="C16">
            <v>644999</v>
          </cell>
          <cell r="D16">
            <v>644938</v>
          </cell>
          <cell r="E16">
            <v>644938</v>
          </cell>
          <cell r="F16">
            <v>644938</v>
          </cell>
          <cell r="G16">
            <v>644938</v>
          </cell>
          <cell r="H16">
            <v>642209</v>
          </cell>
          <cell r="I16" t="str">
            <v>  100.0</v>
          </cell>
        </row>
        <row r="17">
          <cell r="A17" t="str">
            <v>06: CAJAMARCA</v>
          </cell>
          <cell r="C17">
            <v>65000</v>
          </cell>
          <cell r="D17">
            <v>65000</v>
          </cell>
          <cell r="E17">
            <v>65000</v>
          </cell>
          <cell r="F17">
            <v>65000</v>
          </cell>
          <cell r="G17">
            <v>65000</v>
          </cell>
          <cell r="H17">
            <v>65000</v>
          </cell>
          <cell r="I17" t="str">
            <v>  100.0</v>
          </cell>
        </row>
        <row r="18">
          <cell r="A18" t="str">
            <v>12: JUNIN</v>
          </cell>
          <cell r="C18">
            <v>1094323</v>
          </cell>
          <cell r="D18">
            <v>1094323</v>
          </cell>
          <cell r="E18">
            <v>1094323</v>
          </cell>
          <cell r="F18">
            <v>1094323</v>
          </cell>
          <cell r="G18">
            <v>1094323</v>
          </cell>
          <cell r="H18">
            <v>1094323</v>
          </cell>
          <cell r="I18" t="str">
            <v>  100.0</v>
          </cell>
        </row>
        <row r="19">
          <cell r="A19" t="str">
            <v>14: LAMBAYEQUE</v>
          </cell>
          <cell r="C19">
            <v>36000</v>
          </cell>
          <cell r="D19">
            <v>36000</v>
          </cell>
          <cell r="E19">
            <v>36000</v>
          </cell>
          <cell r="F19">
            <v>36000</v>
          </cell>
          <cell r="G19">
            <v>36000</v>
          </cell>
          <cell r="H19">
            <v>29000</v>
          </cell>
          <cell r="I19" t="str">
            <v>  100.0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Consulta1"/>
      <sheetName val="BD_Consulta2"/>
      <sheetName val="BD_Consulta3"/>
      <sheetName val="BD_Consulta4"/>
      <sheetName val="Tablas"/>
      <sheetName val="Perucámaras "/>
      <sheetName val="Índice"/>
      <sheetName val="2. Macro-región"/>
      <sheetName val="3. Departamento"/>
      <sheetName val="4. Loreto"/>
      <sheetName val="5. San Martín"/>
      <sheetName val="6. Ucayali"/>
    </sheetNames>
    <sheetDataSet>
      <sheetData sheetId="0">
        <row r="2">
          <cell r="A2">
            <v>43469</v>
          </cell>
        </row>
      </sheetData>
      <sheetData sheetId="1">
        <row r="7">
          <cell r="B7" t="str">
            <v>Áncash</v>
          </cell>
        </row>
      </sheetData>
      <sheetData sheetId="2">
        <row r="7">
          <cell r="B7" t="str">
            <v>Áncash</v>
          </cell>
        </row>
      </sheetData>
      <sheetData sheetId="3">
        <row r="7">
          <cell r="B7" t="str">
            <v>Áncash</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861F-660F-4D45-B301-FC996DF4C039}">
  <dimension ref="A1:S33"/>
  <sheetViews>
    <sheetView showGridLines="0" tabSelected="1" workbookViewId="0">
      <selection activeCell="G11" sqref="G11:P11"/>
    </sheetView>
  </sheetViews>
  <sheetFormatPr defaultColWidth="0" defaultRowHeight="14.4" zeroHeight="1"/>
  <cols>
    <col min="1" max="15" width="8.88671875" style="14" customWidth="1"/>
    <col min="16" max="16" width="40.77734375" style="14" customWidth="1"/>
    <col min="17" max="19" width="6.33203125" customWidth="1"/>
    <col min="20" max="16384" width="8.88671875" hidden="1"/>
  </cols>
  <sheetData>
    <row r="1" spans="1:19" s="2" customFormat="1" ht="12" customHeight="1">
      <c r="A1" s="7"/>
      <c r="B1" s="8"/>
      <c r="C1" s="8"/>
      <c r="D1" s="8"/>
      <c r="E1" s="8"/>
      <c r="F1" s="8"/>
      <c r="G1" s="8"/>
      <c r="H1" s="8"/>
      <c r="I1" s="8"/>
      <c r="J1" s="8"/>
      <c r="K1" s="8"/>
      <c r="L1" s="8"/>
      <c r="M1" s="8"/>
      <c r="N1" s="8"/>
      <c r="O1" s="8"/>
      <c r="P1" s="8"/>
      <c r="Q1" s="1"/>
      <c r="S1" s="1"/>
    </row>
    <row r="2" spans="1:19" s="2" customFormat="1" ht="23.25" customHeight="1">
      <c r="A2" s="8"/>
      <c r="B2" s="9"/>
      <c r="C2" s="9"/>
      <c r="D2" s="9"/>
      <c r="E2" s="8"/>
      <c r="F2" s="8"/>
      <c r="G2" s="232" t="s">
        <v>0</v>
      </c>
      <c r="H2" s="232"/>
      <c r="I2" s="232"/>
      <c r="J2" s="232"/>
      <c r="K2" s="232"/>
      <c r="L2" s="232"/>
      <c r="M2" s="232"/>
      <c r="N2" s="232"/>
      <c r="O2" s="232"/>
      <c r="P2" s="232"/>
      <c r="Q2" s="1"/>
      <c r="S2" s="1"/>
    </row>
    <row r="3" spans="1:19" s="2" customFormat="1" ht="18.75" customHeight="1">
      <c r="A3" s="7"/>
      <c r="B3" s="10"/>
      <c r="C3" s="10"/>
      <c r="D3" s="10"/>
      <c r="E3" s="10"/>
      <c r="F3" s="10"/>
      <c r="G3" s="233" t="s">
        <v>105</v>
      </c>
      <c r="H3" s="233"/>
      <c r="I3" s="233"/>
      <c r="J3" s="233"/>
      <c r="K3" s="233"/>
      <c r="L3" s="233"/>
      <c r="M3" s="233"/>
      <c r="N3" s="233"/>
      <c r="O3" s="233"/>
      <c r="P3" s="233"/>
      <c r="Q3" s="1"/>
      <c r="S3" s="1"/>
    </row>
    <row r="4" spans="1:19" s="2" customFormat="1" ht="13.8">
      <c r="A4" s="7"/>
      <c r="B4" s="7"/>
      <c r="C4" s="7"/>
      <c r="D4" s="11"/>
      <c r="E4" s="11"/>
      <c r="F4" s="11"/>
      <c r="G4" s="11"/>
      <c r="H4" s="11"/>
      <c r="I4" s="11"/>
      <c r="J4" s="7"/>
      <c r="K4" s="7"/>
      <c r="L4" s="7"/>
      <c r="M4" s="7"/>
      <c r="N4" s="7"/>
      <c r="O4" s="7"/>
      <c r="P4" s="7"/>
      <c r="Q4" s="1"/>
      <c r="S4" s="1"/>
    </row>
    <row r="5" spans="1:19" s="2" customFormat="1" ht="11.4">
      <c r="A5" s="7"/>
      <c r="B5" s="7"/>
      <c r="C5" s="7"/>
      <c r="D5" s="7"/>
      <c r="E5" s="7"/>
      <c r="F5" s="7"/>
      <c r="G5" s="7"/>
      <c r="H5" s="7"/>
      <c r="I5" s="7"/>
      <c r="J5" s="7"/>
      <c r="K5" s="7"/>
      <c r="L5" s="7"/>
      <c r="M5" s="7"/>
      <c r="N5" s="7"/>
      <c r="O5" s="7"/>
      <c r="P5" s="7"/>
      <c r="Q5" s="1"/>
      <c r="S5" s="1"/>
    </row>
    <row r="6" spans="1:19" s="2" customFormat="1" ht="11.4">
      <c r="A6" s="7"/>
      <c r="B6" s="7"/>
      <c r="C6" s="7"/>
      <c r="D6" s="7"/>
      <c r="E6" s="7"/>
      <c r="F6" s="7"/>
      <c r="G6" s="7"/>
      <c r="H6" s="7"/>
      <c r="I6" s="7"/>
      <c r="J6" s="7"/>
      <c r="K6" s="7"/>
      <c r="L6" s="7"/>
      <c r="M6" s="7"/>
      <c r="N6" s="7"/>
      <c r="O6" s="7"/>
      <c r="P6" s="7"/>
      <c r="Q6" s="1"/>
      <c r="S6" s="1"/>
    </row>
    <row r="7" spans="1:19" s="2" customFormat="1" ht="11.4">
      <c r="A7" s="7"/>
      <c r="B7" s="7"/>
      <c r="C7" s="7"/>
      <c r="D7" s="7"/>
      <c r="E7" s="7"/>
      <c r="F7" s="7"/>
      <c r="G7" s="7"/>
      <c r="H7" s="7"/>
      <c r="I7" s="7"/>
      <c r="J7" s="7"/>
      <c r="K7" s="7"/>
      <c r="L7" s="7"/>
      <c r="M7" s="7"/>
      <c r="N7" s="7"/>
      <c r="O7" s="7"/>
      <c r="P7" s="7"/>
      <c r="Q7" s="1"/>
      <c r="S7" s="1"/>
    </row>
    <row r="8" spans="1:19" s="2" customFormat="1" ht="11.4">
      <c r="A8" s="7"/>
      <c r="B8" s="7"/>
      <c r="C8" s="7"/>
      <c r="D8" s="7"/>
      <c r="E8" s="7"/>
      <c r="F8" s="7"/>
      <c r="G8" s="7"/>
      <c r="H8" s="7"/>
      <c r="I8" s="7"/>
      <c r="J8" s="7"/>
      <c r="K8" s="7"/>
      <c r="L8" s="7"/>
      <c r="M8" s="7"/>
      <c r="N8" s="7"/>
      <c r="O8" s="7"/>
      <c r="P8" s="7"/>
      <c r="Q8" s="1"/>
      <c r="S8" s="1"/>
    </row>
    <row r="9" spans="1:19" s="2" customFormat="1" ht="21.75" customHeight="1">
      <c r="A9" s="7"/>
      <c r="B9" s="7"/>
      <c r="C9" s="7"/>
      <c r="D9" s="7"/>
      <c r="E9" s="7"/>
      <c r="F9" s="7"/>
      <c r="G9" s="234" t="s">
        <v>106</v>
      </c>
      <c r="H9" s="234"/>
      <c r="I9" s="234"/>
      <c r="J9" s="234"/>
      <c r="K9" s="234"/>
      <c r="L9" s="234"/>
      <c r="M9" s="234"/>
      <c r="N9" s="234"/>
      <c r="O9" s="234"/>
      <c r="P9" s="234"/>
      <c r="Q9" s="3"/>
      <c r="R9" s="4"/>
      <c r="S9" s="1"/>
    </row>
    <row r="10" spans="1:19" s="2" customFormat="1" ht="20.25" customHeight="1">
      <c r="A10" s="7"/>
      <c r="B10" s="7"/>
      <c r="C10" s="7"/>
      <c r="D10" s="7"/>
      <c r="E10" s="7"/>
      <c r="F10" s="7"/>
      <c r="G10" s="233" t="s">
        <v>1</v>
      </c>
      <c r="H10" s="233"/>
      <c r="I10" s="233"/>
      <c r="J10" s="233"/>
      <c r="K10" s="233"/>
      <c r="L10" s="233"/>
      <c r="M10" s="233"/>
      <c r="N10" s="233"/>
      <c r="O10" s="233"/>
      <c r="P10" s="233"/>
      <c r="Q10" s="5"/>
      <c r="R10" s="6"/>
      <c r="S10" s="1"/>
    </row>
    <row r="11" spans="1:19" s="2" customFormat="1" ht="15" customHeight="1">
      <c r="A11" s="7"/>
      <c r="B11" s="7"/>
      <c r="C11" s="7"/>
      <c r="D11" s="7"/>
      <c r="E11" s="7"/>
      <c r="F11" s="7"/>
      <c r="G11" s="235" t="s">
        <v>107</v>
      </c>
      <c r="H11" s="235"/>
      <c r="I11" s="235"/>
      <c r="J11" s="235"/>
      <c r="K11" s="235"/>
      <c r="L11" s="235"/>
      <c r="M11" s="235"/>
      <c r="N11" s="235"/>
      <c r="O11" s="235"/>
      <c r="P11" s="235"/>
      <c r="Q11" s="1"/>
      <c r="S11" s="1"/>
    </row>
    <row r="12" spans="1:19" s="2" customFormat="1" ht="13.8">
      <c r="A12" s="7"/>
      <c r="B12" s="7"/>
      <c r="C12" s="7"/>
      <c r="D12" s="7"/>
      <c r="E12" s="7"/>
      <c r="F12" s="7"/>
      <c r="G12" s="231"/>
      <c r="H12" s="231"/>
      <c r="I12" s="231"/>
      <c r="J12" s="231"/>
      <c r="K12" s="231"/>
      <c r="L12" s="231"/>
      <c r="M12" s="231"/>
      <c r="N12" s="231"/>
      <c r="O12" s="231"/>
      <c r="P12" s="231"/>
      <c r="Q12" s="1"/>
      <c r="S12" s="1"/>
    </row>
    <row r="13" spans="1:19" s="2" customFormat="1" ht="11.4">
      <c r="A13" s="7"/>
      <c r="B13" s="7"/>
      <c r="C13" s="7"/>
      <c r="D13" s="7"/>
      <c r="E13" s="7"/>
      <c r="F13" s="7"/>
      <c r="G13" s="7"/>
      <c r="H13" s="7"/>
      <c r="I13" s="7"/>
      <c r="J13" s="7"/>
      <c r="K13" s="7"/>
      <c r="L13" s="7"/>
      <c r="M13" s="7"/>
      <c r="N13" s="7"/>
      <c r="O13" s="7"/>
      <c r="P13" s="7"/>
      <c r="Q13" s="1"/>
      <c r="S13" s="1"/>
    </row>
    <row r="14" spans="1:19" s="2" customFormat="1" ht="11.4">
      <c r="A14" s="7"/>
      <c r="B14" s="7"/>
      <c r="C14" s="7"/>
      <c r="D14" s="7"/>
      <c r="E14" s="7"/>
      <c r="F14" s="7"/>
      <c r="G14" s="7"/>
      <c r="H14" s="7"/>
      <c r="I14" s="7"/>
      <c r="J14" s="7"/>
      <c r="K14" s="7"/>
      <c r="L14" s="7"/>
      <c r="M14" s="7"/>
      <c r="N14" s="7"/>
      <c r="O14" s="7"/>
      <c r="P14" s="7"/>
      <c r="Q14" s="1"/>
      <c r="S14" s="1"/>
    </row>
    <row r="15" spans="1:19" s="2" customFormat="1" ht="11.4">
      <c r="A15" s="7"/>
      <c r="B15" s="7"/>
      <c r="C15" s="7"/>
      <c r="D15" s="7"/>
      <c r="E15" s="7"/>
      <c r="F15" s="7"/>
      <c r="G15" s="7"/>
      <c r="H15" s="7"/>
      <c r="I15" s="7"/>
      <c r="J15" s="7"/>
      <c r="K15" s="7"/>
      <c r="L15" s="7"/>
      <c r="M15" s="7"/>
      <c r="N15" s="7"/>
      <c r="O15" s="7"/>
      <c r="P15" s="7"/>
      <c r="Q15" s="1"/>
      <c r="S15" s="1"/>
    </row>
    <row r="16" spans="1:19" s="2" customFormat="1" ht="11.4">
      <c r="A16" s="7"/>
      <c r="B16" s="7"/>
      <c r="C16" s="7"/>
      <c r="D16" s="7"/>
      <c r="E16" s="7"/>
      <c r="F16" s="7"/>
      <c r="G16" s="7"/>
      <c r="H16" s="7"/>
      <c r="I16" s="7"/>
      <c r="J16" s="7"/>
      <c r="K16" s="7"/>
      <c r="L16" s="7"/>
      <c r="M16" s="7"/>
      <c r="N16" s="7"/>
      <c r="O16" s="7"/>
      <c r="P16" s="7"/>
      <c r="Q16" s="1"/>
      <c r="S16" s="1"/>
    </row>
    <row r="17" spans="1:19" s="2" customFormat="1" ht="11.4">
      <c r="A17" s="7"/>
      <c r="B17" s="7"/>
      <c r="C17" s="7"/>
      <c r="D17" s="7"/>
      <c r="E17" s="7"/>
      <c r="F17" s="7"/>
      <c r="G17" s="7"/>
      <c r="H17" s="7"/>
      <c r="I17" s="7"/>
      <c r="J17" s="7"/>
      <c r="K17" s="7"/>
      <c r="L17" s="7"/>
      <c r="M17" s="7"/>
      <c r="N17" s="7"/>
      <c r="O17" s="7"/>
      <c r="P17" s="12"/>
      <c r="Q17" s="1"/>
      <c r="S17" s="1"/>
    </row>
    <row r="18" spans="1:19" s="2" customFormat="1" ht="11.4">
      <c r="A18" s="7"/>
      <c r="B18" s="7"/>
      <c r="C18" s="7"/>
      <c r="D18" s="7"/>
      <c r="E18" s="7"/>
      <c r="F18" s="7"/>
      <c r="G18" s="7"/>
      <c r="H18" s="7"/>
      <c r="I18" s="7"/>
      <c r="J18" s="7"/>
      <c r="K18" s="7"/>
      <c r="L18" s="7"/>
      <c r="M18" s="7"/>
      <c r="N18" s="7"/>
      <c r="O18" s="7"/>
      <c r="P18" s="7"/>
      <c r="Q18" s="1"/>
      <c r="S18" s="1"/>
    </row>
    <row r="19" spans="1:19" s="2" customFormat="1" ht="15" customHeight="1">
      <c r="A19" s="7"/>
      <c r="B19" s="7"/>
      <c r="C19" s="7"/>
      <c r="D19" s="7"/>
      <c r="E19" s="7"/>
      <c r="F19" s="7"/>
      <c r="G19" s="13"/>
      <c r="H19" s="13"/>
      <c r="I19" s="13"/>
      <c r="J19" s="13"/>
      <c r="K19" s="13"/>
      <c r="L19" s="13"/>
      <c r="M19" s="13"/>
      <c r="N19" s="13"/>
      <c r="O19" s="13"/>
      <c r="P19" s="13"/>
      <c r="Q19" s="1"/>
      <c r="S19" s="1"/>
    </row>
    <row r="20" spans="1:19" s="2" customFormat="1" ht="11.4">
      <c r="A20" s="7"/>
      <c r="B20" s="7"/>
      <c r="C20" s="7"/>
      <c r="D20" s="7"/>
      <c r="E20" s="7"/>
      <c r="F20" s="7"/>
      <c r="G20" s="7"/>
      <c r="H20" s="7"/>
      <c r="I20" s="7"/>
      <c r="J20" s="7"/>
      <c r="K20" s="7"/>
      <c r="L20" s="7"/>
      <c r="M20" s="7"/>
      <c r="N20" s="7"/>
      <c r="O20" s="7"/>
      <c r="P20" s="7"/>
      <c r="Q20" s="1"/>
      <c r="S20" s="1"/>
    </row>
    <row r="21" spans="1:19" s="2" customFormat="1" ht="11.4">
      <c r="A21" s="7"/>
      <c r="B21" s="7"/>
      <c r="C21" s="7"/>
      <c r="D21" s="7"/>
      <c r="E21" s="7"/>
      <c r="F21" s="7"/>
      <c r="G21" s="7"/>
      <c r="H21" s="7"/>
      <c r="I21" s="7"/>
      <c r="J21" s="7"/>
      <c r="K21" s="7"/>
      <c r="L21" s="7"/>
      <c r="M21" s="7"/>
      <c r="N21" s="7"/>
      <c r="O21" s="7"/>
      <c r="P21" s="7"/>
      <c r="Q21" s="1"/>
      <c r="S21" s="1"/>
    </row>
    <row r="22" spans="1:19" s="2" customFormat="1" ht="11.4">
      <c r="A22" s="7"/>
      <c r="B22" s="7"/>
      <c r="C22" s="7"/>
      <c r="D22" s="7"/>
      <c r="E22" s="7"/>
      <c r="F22" s="7"/>
      <c r="G22" s="7"/>
      <c r="H22" s="7"/>
      <c r="I22" s="7"/>
      <c r="J22" s="7"/>
      <c r="K22" s="7"/>
      <c r="L22" s="7"/>
      <c r="M22" s="7"/>
      <c r="N22" s="7"/>
      <c r="O22" s="7"/>
      <c r="P22" s="7"/>
      <c r="Q22" s="1"/>
      <c r="S22" s="1"/>
    </row>
    <row r="23" spans="1:19" s="2" customFormat="1" ht="11.4">
      <c r="A23" s="7"/>
      <c r="B23" s="7"/>
      <c r="C23" s="7"/>
      <c r="D23" s="7"/>
      <c r="E23" s="7"/>
      <c r="F23" s="7"/>
      <c r="G23" s="7"/>
      <c r="H23" s="7"/>
      <c r="I23" s="7"/>
      <c r="J23" s="7"/>
      <c r="K23" s="7"/>
      <c r="L23" s="7"/>
      <c r="M23" s="7"/>
      <c r="N23" s="7"/>
      <c r="O23" s="7"/>
      <c r="P23" s="7"/>
      <c r="Q23" s="1"/>
      <c r="S23" s="1"/>
    </row>
    <row r="24" spans="1:19" s="2" customFormat="1" ht="11.4">
      <c r="A24" s="7"/>
      <c r="B24" s="7"/>
      <c r="C24" s="7"/>
      <c r="D24" s="7"/>
      <c r="E24" s="7"/>
      <c r="F24" s="7"/>
      <c r="G24" s="7"/>
      <c r="H24" s="7"/>
      <c r="I24" s="7"/>
      <c r="J24" s="7"/>
      <c r="K24" s="7"/>
      <c r="L24" s="7"/>
      <c r="M24" s="7"/>
      <c r="N24" s="7"/>
      <c r="O24" s="7"/>
      <c r="P24" s="7"/>
      <c r="Q24" s="1"/>
      <c r="S24" s="1"/>
    </row>
    <row r="25" spans="1:19" s="2" customFormat="1" ht="11.4">
      <c r="A25" s="7"/>
      <c r="B25" s="7"/>
      <c r="C25" s="7"/>
      <c r="D25" s="7"/>
      <c r="E25" s="7"/>
      <c r="F25" s="7"/>
      <c r="G25" s="7"/>
      <c r="H25" s="7"/>
      <c r="I25" s="7"/>
      <c r="J25" s="7"/>
      <c r="K25" s="7"/>
      <c r="L25" s="7"/>
      <c r="M25" s="7"/>
      <c r="N25" s="7"/>
      <c r="O25" s="7"/>
      <c r="P25" s="7"/>
      <c r="Q25" s="1"/>
      <c r="S25" s="1"/>
    </row>
    <row r="26" spans="1:19" s="2" customFormat="1" ht="11.4">
      <c r="A26" s="7"/>
      <c r="B26" s="7"/>
      <c r="C26" s="7"/>
      <c r="D26" s="7"/>
      <c r="E26" s="7"/>
      <c r="F26" s="7"/>
      <c r="G26" s="7"/>
      <c r="H26" s="7"/>
      <c r="I26" s="7"/>
      <c r="J26" s="7"/>
      <c r="K26" s="7"/>
      <c r="L26" s="7"/>
      <c r="M26" s="7"/>
      <c r="N26" s="7"/>
      <c r="O26" s="7"/>
      <c r="P26" s="7"/>
      <c r="Q26" s="1"/>
      <c r="S26" s="1"/>
    </row>
    <row r="27" spans="1:19" s="2" customFormat="1" ht="11.4">
      <c r="A27" s="7"/>
      <c r="B27" s="7"/>
      <c r="C27" s="7"/>
      <c r="D27" s="7"/>
      <c r="E27" s="7"/>
      <c r="F27" s="7"/>
      <c r="G27" s="7"/>
      <c r="H27" s="7"/>
      <c r="I27" s="7"/>
      <c r="J27" s="7"/>
      <c r="K27" s="7"/>
      <c r="L27" s="7"/>
      <c r="M27" s="7"/>
      <c r="N27" s="7"/>
      <c r="O27" s="7"/>
      <c r="P27" s="7"/>
      <c r="Q27" s="1"/>
      <c r="S27" s="1"/>
    </row>
    <row r="28" spans="1:19" s="2" customFormat="1" ht="11.4">
      <c r="A28" s="7"/>
      <c r="B28" s="7"/>
      <c r="C28" s="7"/>
      <c r="D28" s="7"/>
      <c r="E28" s="7"/>
      <c r="F28" s="7"/>
      <c r="G28" s="7"/>
      <c r="H28" s="7"/>
      <c r="I28" s="7"/>
      <c r="J28" s="7"/>
      <c r="K28" s="7"/>
      <c r="L28" s="7"/>
      <c r="M28" s="7"/>
      <c r="N28" s="7"/>
      <c r="O28" s="7"/>
      <c r="P28" s="7"/>
      <c r="Q28" s="1"/>
      <c r="S28" s="1"/>
    </row>
    <row r="29" spans="1:19" s="2" customFormat="1" ht="11.4">
      <c r="A29" s="7"/>
      <c r="B29" s="7"/>
      <c r="C29" s="7"/>
      <c r="D29" s="7"/>
      <c r="E29" s="7"/>
      <c r="F29" s="7"/>
      <c r="G29" s="7"/>
      <c r="H29" s="7"/>
      <c r="I29" s="7"/>
      <c r="J29" s="7"/>
      <c r="K29" s="7"/>
      <c r="L29" s="7"/>
      <c r="M29" s="7"/>
      <c r="N29" s="7"/>
      <c r="O29" s="7"/>
      <c r="P29" s="7"/>
      <c r="Q29" s="1"/>
      <c r="S29" s="1"/>
    </row>
    <row r="30" spans="1:19" s="2" customFormat="1" ht="11.4">
      <c r="A30" s="7"/>
      <c r="B30" s="7"/>
      <c r="C30" s="7"/>
      <c r="D30" s="7"/>
      <c r="E30" s="7"/>
      <c r="F30" s="7"/>
      <c r="G30" s="7"/>
      <c r="H30" s="7"/>
      <c r="I30" s="7"/>
      <c r="J30" s="7"/>
      <c r="K30" s="7"/>
      <c r="L30" s="7"/>
      <c r="M30" s="7"/>
      <c r="N30" s="7"/>
      <c r="O30" s="7"/>
      <c r="P30" s="7"/>
      <c r="Q30" s="1"/>
      <c r="S30" s="1"/>
    </row>
    <row r="31" spans="1:19" s="2" customFormat="1" ht="11.4">
      <c r="A31" s="7"/>
      <c r="B31" s="7"/>
      <c r="C31" s="7"/>
      <c r="D31" s="7"/>
      <c r="E31" s="7"/>
      <c r="F31" s="7"/>
      <c r="G31" s="7"/>
      <c r="H31" s="7"/>
      <c r="I31" s="7"/>
      <c r="J31" s="7"/>
      <c r="K31" s="7"/>
      <c r="L31" s="7"/>
      <c r="M31" s="7"/>
      <c r="N31" s="7"/>
      <c r="O31" s="7"/>
      <c r="P31" s="7"/>
      <c r="Q31" s="1"/>
      <c r="S31" s="1"/>
    </row>
    <row r="32" spans="1:19" s="2" customFormat="1" ht="11.4">
      <c r="A32" s="7"/>
      <c r="B32" s="7"/>
      <c r="C32" s="7"/>
      <c r="D32" s="7"/>
      <c r="E32" s="7"/>
      <c r="F32" s="7"/>
      <c r="G32" s="7"/>
      <c r="H32" s="7"/>
      <c r="I32" s="7"/>
      <c r="J32" s="7"/>
      <c r="K32" s="7"/>
      <c r="L32" s="7"/>
      <c r="M32" s="7"/>
      <c r="N32" s="7"/>
      <c r="O32" s="7"/>
      <c r="P32" s="7"/>
      <c r="Q32" s="1"/>
      <c r="S32" s="1"/>
    </row>
    <row r="33" spans="1:19" s="2" customFormat="1" ht="11.4">
      <c r="A33" s="7"/>
      <c r="B33" s="7"/>
      <c r="C33" s="7"/>
      <c r="D33" s="7"/>
      <c r="E33" s="7"/>
      <c r="F33" s="7"/>
      <c r="G33" s="7"/>
      <c r="H33" s="7"/>
      <c r="I33" s="7"/>
      <c r="J33" s="7"/>
      <c r="K33" s="7"/>
      <c r="L33" s="7"/>
      <c r="M33" s="7"/>
      <c r="N33" s="7"/>
      <c r="O33" s="7"/>
      <c r="P33" s="7"/>
      <c r="Q33" s="1"/>
      <c r="S33" s="1"/>
    </row>
  </sheetData>
  <mergeCells count="6">
    <mergeCell ref="G12:P12"/>
    <mergeCell ref="G2:P2"/>
    <mergeCell ref="G3:P3"/>
    <mergeCell ref="G9:P9"/>
    <mergeCell ref="G10:P10"/>
    <mergeCell ref="G11:P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4E634B-91D2-440B-8750-DA5524FEC293}">
          <x14:formula1>
            <xm:f>'C:\juan\SALUD\03. Carpeta de trabajo\[Plantilla_Ejecución presupuestal 2018.xlsx]Tablas'!#REF!</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F717-06BB-4040-BE0F-7A1CD27162CD}">
  <dimension ref="A1:S33"/>
  <sheetViews>
    <sheetView showGridLines="0" zoomScaleNormal="100" workbookViewId="0">
      <selection activeCell="J14" sqref="J14"/>
    </sheetView>
  </sheetViews>
  <sheetFormatPr defaultColWidth="0" defaultRowHeight="0" customHeight="1" zeroHeight="1"/>
  <cols>
    <col min="1" max="15" width="8.88671875" style="14" customWidth="1"/>
    <col min="16" max="16" width="40.77734375" style="14" customWidth="1"/>
    <col min="17" max="19" width="6.33203125" customWidth="1"/>
    <col min="20" max="16384" width="8.88671875" hidden="1"/>
  </cols>
  <sheetData>
    <row r="1" spans="1:19" s="2" customFormat="1" ht="9" customHeight="1">
      <c r="A1" s="7"/>
      <c r="B1" s="8"/>
      <c r="C1" s="8"/>
      <c r="D1" s="8"/>
      <c r="E1" s="8"/>
      <c r="F1" s="8"/>
      <c r="G1" s="8"/>
      <c r="H1" s="8"/>
      <c r="I1" s="8"/>
      <c r="J1" s="8"/>
      <c r="K1" s="8"/>
      <c r="L1" s="8"/>
      <c r="M1" s="8"/>
      <c r="N1" s="8"/>
      <c r="O1" s="8"/>
      <c r="P1" s="8"/>
      <c r="Q1" s="1"/>
      <c r="S1" s="1"/>
    </row>
    <row r="2" spans="1:19" s="2" customFormat="1" ht="9" customHeight="1">
      <c r="A2" s="8"/>
      <c r="B2" s="9"/>
      <c r="C2" s="9"/>
      <c r="D2" s="9"/>
      <c r="E2" s="8"/>
      <c r="F2" s="8"/>
      <c r="G2" s="8"/>
      <c r="H2" s="8"/>
      <c r="I2" s="8"/>
      <c r="J2" s="8"/>
      <c r="K2" s="8"/>
      <c r="L2" s="8"/>
      <c r="M2" s="8"/>
      <c r="N2" s="8"/>
      <c r="O2" s="8"/>
      <c r="P2" s="8"/>
      <c r="Q2" s="1"/>
      <c r="S2" s="1"/>
    </row>
    <row r="3" spans="1:19" s="2" customFormat="1" ht="18">
      <c r="A3" s="7"/>
      <c r="B3" s="10"/>
      <c r="C3" s="10"/>
      <c r="D3" s="10"/>
      <c r="E3" s="10"/>
      <c r="F3" s="10"/>
      <c r="G3" s="15"/>
      <c r="H3" s="15"/>
      <c r="I3" s="15"/>
      <c r="J3" s="15"/>
      <c r="K3" s="15"/>
      <c r="L3" s="15"/>
      <c r="M3" s="15"/>
      <c r="N3" s="15"/>
      <c r="O3" s="15"/>
      <c r="P3" s="15"/>
      <c r="Q3" s="1"/>
      <c r="S3" s="1"/>
    </row>
    <row r="4" spans="1:19" s="2" customFormat="1" ht="13.8">
      <c r="A4" s="7"/>
      <c r="B4" s="7"/>
      <c r="C4" s="7"/>
      <c r="D4" s="11"/>
      <c r="E4" s="11"/>
      <c r="F4" s="11"/>
      <c r="G4" s="11"/>
      <c r="H4" s="11"/>
      <c r="I4" s="11"/>
      <c r="J4" s="7"/>
      <c r="K4" s="7"/>
      <c r="L4" s="7"/>
      <c r="M4" s="7"/>
      <c r="N4" s="7"/>
      <c r="O4" s="7"/>
      <c r="P4" s="7"/>
      <c r="Q4" s="1"/>
      <c r="S4" s="1"/>
    </row>
    <row r="5" spans="1:19" s="2" customFormat="1" ht="11.4">
      <c r="A5" s="7"/>
      <c r="B5" s="7"/>
      <c r="C5" s="7"/>
      <c r="D5" s="7"/>
      <c r="E5" s="7"/>
      <c r="F5" s="7"/>
      <c r="G5" s="7"/>
      <c r="H5" s="7"/>
      <c r="O5" s="7"/>
      <c r="P5" s="7"/>
      <c r="Q5" s="1"/>
      <c r="S5" s="1"/>
    </row>
    <row r="6" spans="1:19" s="2" customFormat="1" ht="23.4">
      <c r="A6" s="7"/>
      <c r="B6" s="7"/>
      <c r="C6" s="7"/>
      <c r="D6" s="7"/>
      <c r="E6" s="7"/>
      <c r="F6" s="7"/>
      <c r="G6" s="7"/>
      <c r="H6" s="7"/>
      <c r="I6" s="19"/>
      <c r="J6" s="19"/>
      <c r="K6" s="19" t="s">
        <v>2</v>
      </c>
      <c r="L6" s="19"/>
      <c r="M6" s="19"/>
      <c r="N6" s="19"/>
      <c r="O6" s="7"/>
      <c r="Q6" s="1"/>
      <c r="S6" s="1"/>
    </row>
    <row r="7" spans="1:19" s="2" customFormat="1" ht="22.8">
      <c r="A7" s="7"/>
      <c r="B7" s="7"/>
      <c r="C7" s="7"/>
      <c r="D7" s="7"/>
      <c r="E7" s="7"/>
      <c r="F7" s="7"/>
      <c r="G7" s="7"/>
      <c r="H7" s="7"/>
      <c r="K7" s="20"/>
      <c r="L7" s="20"/>
      <c r="O7" s="7"/>
      <c r="Q7" s="1"/>
      <c r="S7" s="1"/>
    </row>
    <row r="8" spans="1:19" s="2" customFormat="1" ht="22.8">
      <c r="A8" s="7"/>
      <c r="B8" s="7"/>
      <c r="C8" s="7"/>
      <c r="D8" s="7"/>
      <c r="E8" s="7"/>
      <c r="F8" s="7"/>
      <c r="G8" s="7"/>
      <c r="H8" s="7"/>
      <c r="K8" s="21" t="s">
        <v>106</v>
      </c>
      <c r="L8" s="22"/>
      <c r="O8" s="7"/>
      <c r="Q8" s="1"/>
      <c r="S8" s="1"/>
    </row>
    <row r="9" spans="1:19" s="2" customFormat="1" ht="20.399999999999999" customHeight="1">
      <c r="A9" s="7"/>
      <c r="B9" s="7"/>
      <c r="C9" s="7"/>
      <c r="D9" s="7"/>
      <c r="E9" s="7"/>
      <c r="F9" s="7"/>
      <c r="G9" s="16"/>
      <c r="H9" s="16"/>
      <c r="L9" s="23"/>
      <c r="O9" s="16"/>
      <c r="Q9" s="3"/>
      <c r="R9" s="4"/>
      <c r="S9" s="1"/>
    </row>
    <row r="10" spans="1:19" s="2" customFormat="1" ht="20.399999999999999" customHeight="1">
      <c r="A10" s="7"/>
      <c r="B10" s="7"/>
      <c r="C10" s="7"/>
      <c r="D10" s="7"/>
      <c r="E10" s="7"/>
      <c r="F10" s="7"/>
      <c r="G10" s="15"/>
      <c r="H10" s="15"/>
      <c r="K10" s="2" t="s">
        <v>108</v>
      </c>
      <c r="L10" s="23"/>
      <c r="O10" s="15"/>
      <c r="Q10" s="5"/>
      <c r="R10" s="6"/>
      <c r="S10" s="1"/>
    </row>
    <row r="11" spans="1:19" s="2" customFormat="1" ht="20.399999999999999" customHeight="1">
      <c r="A11" s="7"/>
      <c r="B11" s="7"/>
      <c r="C11" s="7"/>
      <c r="D11" s="7"/>
      <c r="E11" s="7"/>
      <c r="F11" s="7"/>
      <c r="G11" s="17"/>
      <c r="H11" s="17"/>
      <c r="I11" s="24"/>
      <c r="J11" s="24"/>
      <c r="K11" s="2" t="s">
        <v>109</v>
      </c>
      <c r="L11" s="23"/>
      <c r="M11" s="24"/>
      <c r="O11" s="17"/>
      <c r="Q11" s="1"/>
      <c r="S11" s="1"/>
    </row>
    <row r="12" spans="1:19" s="2" customFormat="1" ht="20.399999999999999" customHeight="1">
      <c r="A12" s="7"/>
      <c r="B12" s="7"/>
      <c r="C12" s="7"/>
      <c r="D12" s="7"/>
      <c r="E12" s="7"/>
      <c r="F12" s="7"/>
      <c r="G12" s="18"/>
      <c r="H12" s="18"/>
      <c r="J12" s="24"/>
      <c r="K12" s="2" t="s">
        <v>110</v>
      </c>
      <c r="L12" s="23"/>
      <c r="M12" s="24"/>
      <c r="O12" s="18"/>
      <c r="Q12" s="1"/>
      <c r="S12" s="1"/>
    </row>
    <row r="13" spans="1:19" s="2" customFormat="1" ht="20.399999999999999" customHeight="1">
      <c r="A13" s="7"/>
      <c r="B13" s="7"/>
      <c r="C13" s="7"/>
      <c r="D13" s="7"/>
      <c r="E13" s="7"/>
      <c r="F13" s="7"/>
      <c r="G13" s="7"/>
      <c r="H13" s="7"/>
      <c r="I13" s="24"/>
      <c r="J13" s="24"/>
      <c r="K13" s="2" t="s">
        <v>111</v>
      </c>
      <c r="L13" s="24"/>
      <c r="M13" s="24"/>
      <c r="O13" s="7"/>
      <c r="Q13" s="1"/>
      <c r="S13" s="1"/>
    </row>
    <row r="14" spans="1:19" s="2" customFormat="1" ht="20.399999999999999" customHeight="1">
      <c r="A14" s="7"/>
      <c r="B14" s="7"/>
      <c r="C14" s="7"/>
      <c r="D14" s="7"/>
      <c r="E14" s="7"/>
      <c r="F14" s="7"/>
      <c r="G14" s="7"/>
      <c r="H14" s="7"/>
      <c r="I14" s="24"/>
      <c r="J14" s="24"/>
      <c r="L14" s="24"/>
      <c r="M14" s="24"/>
      <c r="O14" s="7"/>
      <c r="Q14" s="1"/>
      <c r="S14" s="1"/>
    </row>
    <row r="15" spans="1:19" s="2" customFormat="1" ht="20.399999999999999" customHeight="1">
      <c r="A15" s="7"/>
      <c r="B15" s="7"/>
      <c r="C15" s="7"/>
      <c r="D15" s="7"/>
      <c r="E15" s="7"/>
      <c r="F15" s="7"/>
      <c r="G15" s="7"/>
      <c r="H15" s="7"/>
      <c r="I15" s="24"/>
      <c r="J15" s="24"/>
      <c r="L15" s="24"/>
      <c r="M15" s="24"/>
      <c r="O15" s="7"/>
      <c r="Q15" s="1"/>
      <c r="S15" s="1"/>
    </row>
    <row r="16" spans="1:19" s="2" customFormat="1" ht="20.399999999999999" customHeight="1">
      <c r="A16" s="7"/>
      <c r="B16" s="7"/>
      <c r="C16" s="7"/>
      <c r="D16" s="7"/>
      <c r="E16" s="7"/>
      <c r="F16" s="7"/>
      <c r="G16" s="7"/>
      <c r="H16" s="7"/>
      <c r="I16" s="24"/>
      <c r="J16" s="24"/>
      <c r="L16" s="24"/>
      <c r="M16" s="24"/>
      <c r="O16" s="7"/>
      <c r="Q16" s="1"/>
      <c r="S16" s="1"/>
    </row>
    <row r="17" spans="1:19" s="2" customFormat="1" ht="11.4">
      <c r="A17" s="7"/>
      <c r="B17" s="7"/>
      <c r="C17" s="7"/>
      <c r="D17" s="7"/>
      <c r="E17" s="7"/>
      <c r="F17" s="7"/>
      <c r="G17" s="7"/>
      <c r="H17" s="7"/>
      <c r="I17" s="24"/>
      <c r="J17" s="24"/>
      <c r="L17" s="24"/>
      <c r="M17" s="24"/>
      <c r="O17" s="7"/>
      <c r="Q17" s="1"/>
      <c r="S17" s="1"/>
    </row>
    <row r="18" spans="1:19" s="2" customFormat="1" ht="14.4">
      <c r="A18" s="7"/>
      <c r="B18" s="7"/>
      <c r="C18" s="7"/>
      <c r="D18" s="7"/>
      <c r="E18" s="7"/>
      <c r="F18" s="7"/>
      <c r="G18" s="7"/>
      <c r="H18" s="7"/>
      <c r="I18" s="24"/>
      <c r="J18" s="24"/>
      <c r="K18"/>
      <c r="L18" s="24"/>
      <c r="O18" s="7"/>
      <c r="Q18" s="1"/>
      <c r="S18" s="1"/>
    </row>
    <row r="19" spans="1:19" s="2" customFormat="1" ht="13.8">
      <c r="A19" s="7"/>
      <c r="B19" s="7"/>
      <c r="C19" s="7"/>
      <c r="D19" s="7"/>
      <c r="E19" s="7"/>
      <c r="F19" s="7"/>
      <c r="G19" s="13"/>
      <c r="H19" s="13"/>
      <c r="I19" s="24"/>
      <c r="J19" s="24"/>
      <c r="K19" s="24"/>
      <c r="L19" s="24"/>
      <c r="O19" s="13"/>
      <c r="Q19" s="1"/>
      <c r="S19" s="1"/>
    </row>
    <row r="20" spans="1:19" s="2" customFormat="1" ht="11.4">
      <c r="A20" s="7"/>
      <c r="B20" s="7"/>
      <c r="C20" s="7"/>
      <c r="D20" s="7"/>
      <c r="E20" s="7"/>
      <c r="F20" s="7"/>
      <c r="G20" s="7"/>
      <c r="H20" s="7"/>
      <c r="I20" s="7"/>
      <c r="J20" s="7"/>
      <c r="K20" s="7"/>
      <c r="L20" s="7"/>
      <c r="O20" s="7"/>
      <c r="Q20" s="1"/>
      <c r="S20" s="1"/>
    </row>
    <row r="21" spans="1:19" s="2" customFormat="1" ht="11.4">
      <c r="A21" s="7"/>
      <c r="B21" s="7"/>
      <c r="C21" s="7"/>
      <c r="D21" s="7"/>
      <c r="E21" s="7"/>
      <c r="F21" s="7"/>
      <c r="G21" s="7"/>
      <c r="H21" s="7"/>
      <c r="I21" s="7"/>
      <c r="J21" s="7"/>
      <c r="K21" s="7"/>
      <c r="L21" s="7"/>
      <c r="O21" s="7"/>
      <c r="Q21" s="1"/>
      <c r="S21" s="1"/>
    </row>
    <row r="22" spans="1:19" s="2" customFormat="1" ht="11.4">
      <c r="A22" s="7"/>
      <c r="B22" s="7"/>
      <c r="C22" s="7"/>
      <c r="D22" s="7"/>
      <c r="E22" s="7"/>
      <c r="F22" s="7"/>
      <c r="G22" s="7"/>
      <c r="H22" s="7"/>
      <c r="I22" s="7"/>
      <c r="J22" s="7"/>
      <c r="K22" s="7"/>
      <c r="L22" s="7"/>
      <c r="O22" s="7"/>
      <c r="Q22" s="1"/>
      <c r="S22" s="1"/>
    </row>
    <row r="23" spans="1:19" s="2" customFormat="1" ht="11.4">
      <c r="A23" s="7"/>
      <c r="B23" s="7"/>
      <c r="C23" s="7"/>
      <c r="D23" s="7"/>
      <c r="E23" s="7"/>
      <c r="F23" s="7"/>
      <c r="G23" s="7"/>
      <c r="H23" s="7"/>
      <c r="I23" s="7"/>
      <c r="J23" s="7"/>
      <c r="K23" s="7"/>
      <c r="L23" s="7"/>
      <c r="O23" s="7"/>
      <c r="Q23" s="1"/>
      <c r="S23" s="1"/>
    </row>
    <row r="24" spans="1:19" s="2" customFormat="1" ht="11.4">
      <c r="A24" s="7"/>
      <c r="B24" s="7"/>
      <c r="C24" s="7"/>
      <c r="D24" s="7"/>
      <c r="E24" s="7"/>
      <c r="F24" s="7"/>
      <c r="G24" s="7"/>
      <c r="H24" s="7"/>
      <c r="I24" s="7"/>
      <c r="J24" s="7"/>
      <c r="K24" s="7"/>
      <c r="L24" s="7"/>
      <c r="M24" s="7"/>
      <c r="N24" s="7"/>
      <c r="O24" s="7"/>
      <c r="Q24" s="1"/>
      <c r="S24" s="1"/>
    </row>
    <row r="25" spans="1:19" s="2" customFormat="1" ht="11.4">
      <c r="A25" s="7"/>
      <c r="B25" s="7"/>
      <c r="C25" s="7"/>
      <c r="D25" s="7"/>
      <c r="E25" s="7"/>
      <c r="F25" s="7"/>
      <c r="G25" s="7"/>
      <c r="H25" s="7"/>
      <c r="I25" s="7"/>
      <c r="J25" s="7"/>
      <c r="K25" s="7"/>
      <c r="L25" s="7"/>
      <c r="M25" s="7"/>
      <c r="N25" s="7"/>
      <c r="O25" s="7"/>
      <c r="Q25" s="1"/>
      <c r="S25" s="1"/>
    </row>
    <row r="26" spans="1:19" s="2" customFormat="1" ht="11.4">
      <c r="A26" s="7"/>
      <c r="B26" s="7"/>
      <c r="C26" s="7"/>
      <c r="D26" s="7"/>
      <c r="E26" s="7"/>
      <c r="F26" s="7"/>
      <c r="G26" s="7"/>
      <c r="H26" s="7"/>
      <c r="I26" s="7"/>
      <c r="J26" s="7"/>
      <c r="K26" s="7"/>
      <c r="L26" s="7"/>
      <c r="M26" s="7"/>
      <c r="N26" s="7"/>
      <c r="O26" s="7"/>
      <c r="P26" s="7"/>
      <c r="Q26" s="1"/>
      <c r="S26" s="1"/>
    </row>
    <row r="27" spans="1:19" s="2" customFormat="1" ht="11.4">
      <c r="A27" s="7"/>
      <c r="B27" s="7"/>
      <c r="C27" s="7"/>
      <c r="D27" s="7"/>
      <c r="E27" s="7"/>
      <c r="F27" s="7"/>
      <c r="G27" s="7"/>
      <c r="H27" s="7"/>
      <c r="I27" s="7"/>
      <c r="J27" s="7"/>
      <c r="K27" s="7"/>
      <c r="L27" s="7"/>
      <c r="M27" s="7"/>
      <c r="N27" s="7"/>
      <c r="O27" s="7"/>
      <c r="P27" s="7"/>
      <c r="Q27" s="1"/>
      <c r="S27" s="1"/>
    </row>
    <row r="28" spans="1:19" s="2" customFormat="1" ht="11.4">
      <c r="A28" s="7"/>
      <c r="B28" s="7"/>
      <c r="C28" s="7"/>
      <c r="D28" s="7"/>
      <c r="E28" s="7"/>
      <c r="F28" s="7"/>
      <c r="G28" s="7"/>
      <c r="H28" s="7"/>
      <c r="I28" s="7"/>
      <c r="J28" s="7"/>
      <c r="K28" s="7"/>
      <c r="L28" s="7"/>
      <c r="M28" s="7"/>
      <c r="N28" s="7"/>
      <c r="O28" s="7"/>
      <c r="P28" s="7"/>
      <c r="Q28" s="1"/>
      <c r="S28" s="1"/>
    </row>
    <row r="29" spans="1:19" s="2" customFormat="1" ht="11.4">
      <c r="A29" s="7"/>
      <c r="B29" s="7"/>
      <c r="C29" s="7"/>
      <c r="D29" s="7"/>
      <c r="E29" s="7"/>
      <c r="F29" s="7"/>
      <c r="G29" s="7"/>
      <c r="H29" s="7"/>
      <c r="I29" s="7"/>
      <c r="J29" s="7"/>
      <c r="K29" s="7"/>
      <c r="L29" s="7"/>
      <c r="M29" s="7"/>
      <c r="N29" s="7"/>
      <c r="O29" s="7"/>
      <c r="P29" s="7"/>
      <c r="Q29" s="1"/>
      <c r="S29" s="1"/>
    </row>
    <row r="30" spans="1:19" s="2" customFormat="1" ht="11.4">
      <c r="A30" s="7"/>
      <c r="B30" s="7"/>
      <c r="C30" s="7"/>
      <c r="D30" s="7"/>
      <c r="E30" s="7"/>
      <c r="F30" s="7"/>
      <c r="G30" s="7"/>
      <c r="H30" s="7"/>
      <c r="I30" s="7"/>
      <c r="J30" s="7"/>
      <c r="K30" s="7"/>
      <c r="L30" s="7"/>
      <c r="M30" s="7"/>
      <c r="N30" s="7"/>
      <c r="O30" s="7"/>
      <c r="P30" s="7"/>
      <c r="Q30" s="1"/>
      <c r="S30" s="1"/>
    </row>
    <row r="31" spans="1:19" s="2" customFormat="1" ht="11.4">
      <c r="A31" s="7"/>
      <c r="B31" s="7"/>
      <c r="C31" s="7"/>
      <c r="D31" s="7"/>
      <c r="E31" s="7"/>
      <c r="F31" s="7"/>
      <c r="G31" s="7"/>
      <c r="H31" s="7"/>
      <c r="I31" s="7"/>
      <c r="J31" s="7"/>
      <c r="K31" s="7"/>
      <c r="L31" s="7"/>
      <c r="M31" s="7"/>
      <c r="N31" s="7"/>
      <c r="O31" s="7"/>
      <c r="P31" s="7"/>
      <c r="Q31" s="1"/>
      <c r="S31" s="1"/>
    </row>
    <row r="32" spans="1:19" s="2" customFormat="1" ht="11.4">
      <c r="A32" s="7"/>
      <c r="B32" s="7"/>
      <c r="C32" s="7"/>
      <c r="D32" s="7"/>
      <c r="E32" s="7"/>
      <c r="F32" s="7"/>
      <c r="G32" s="7"/>
      <c r="H32" s="7"/>
      <c r="I32" s="7"/>
      <c r="J32" s="7"/>
      <c r="K32" s="7"/>
      <c r="L32" s="7"/>
      <c r="M32" s="7"/>
      <c r="N32" s="7"/>
      <c r="O32" s="7"/>
      <c r="P32" s="7"/>
      <c r="Q32" s="1"/>
      <c r="S32" s="1"/>
    </row>
    <row r="33" spans="1:19" s="2" customFormat="1" ht="11.4">
      <c r="A33" s="7"/>
      <c r="B33" s="7"/>
      <c r="C33" s="7"/>
      <c r="D33" s="7"/>
      <c r="E33" s="7"/>
      <c r="F33" s="7"/>
      <c r="G33" s="7"/>
      <c r="H33" s="7"/>
      <c r="I33" s="7"/>
      <c r="J33" s="7"/>
      <c r="K33" s="7"/>
      <c r="L33" s="7"/>
      <c r="M33" s="7"/>
      <c r="N33" s="7"/>
      <c r="O33" s="7"/>
      <c r="P33" s="7"/>
      <c r="Q33" s="1"/>
      <c r="S33" s="1"/>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4F8DE94-DC35-457C-A997-038EE807EA56}">
          <x14:formula1>
            <xm:f>'C:\juan\SALUD\03. Carpeta de trabajo\[Plantilla_Ejecución presupuestal 2018.xlsx]Tablas'!#REF!</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C5E8-74E3-44D1-875D-9119FF16E5F6}">
  <dimension ref="B1:AB101"/>
  <sheetViews>
    <sheetView topLeftCell="B1" zoomScaleNormal="100" workbookViewId="0">
      <selection activeCell="E18" sqref="E18"/>
    </sheetView>
  </sheetViews>
  <sheetFormatPr defaultColWidth="11.44140625" defaultRowHeight="12"/>
  <cols>
    <col min="1" max="1" width="11.6640625" style="25" customWidth="1"/>
    <col min="2" max="19" width="11.109375" style="25" customWidth="1"/>
    <col min="20" max="20" width="11.6640625" style="25" customWidth="1"/>
    <col min="21" max="27" width="11.44140625" style="25" customWidth="1"/>
    <col min="28" max="28" width="12.6640625" style="25" customWidth="1"/>
    <col min="29" max="16384" width="11.44140625" style="25"/>
  </cols>
  <sheetData>
    <row r="1" spans="2:28" ht="14.4">
      <c r="B1" s="26"/>
      <c r="C1" s="26"/>
      <c r="D1" s="26"/>
    </row>
    <row r="2" spans="2:28" ht="18">
      <c r="B2" s="238" t="s">
        <v>126</v>
      </c>
      <c r="C2" s="238"/>
      <c r="D2" s="238"/>
      <c r="E2" s="238"/>
      <c r="F2" s="238"/>
      <c r="G2" s="238"/>
      <c r="H2" s="238"/>
      <c r="I2" s="238"/>
      <c r="J2" s="238"/>
      <c r="K2" s="238"/>
      <c r="L2" s="238"/>
      <c r="M2" s="238"/>
      <c r="N2" s="238"/>
      <c r="O2" s="238"/>
      <c r="P2" s="238"/>
      <c r="Q2" s="238"/>
      <c r="R2" s="238"/>
      <c r="S2" s="238"/>
    </row>
    <row r="3" spans="2:28" ht="14.4" customHeight="1">
      <c r="B3" s="55"/>
      <c r="H3" s="27"/>
      <c r="K3" s="27"/>
      <c r="O3" s="27"/>
      <c r="P3" s="27"/>
      <c r="U3" s="237" t="s">
        <v>134</v>
      </c>
      <c r="V3" s="237"/>
      <c r="W3" s="237"/>
      <c r="X3" s="237"/>
      <c r="Y3" s="237"/>
      <c r="Z3" s="237"/>
      <c r="AA3" s="237"/>
    </row>
    <row r="4" spans="2:28" ht="14.4" customHeight="1">
      <c r="B4" s="27"/>
      <c r="H4" s="27"/>
      <c r="O4" s="27"/>
      <c r="P4" s="27"/>
      <c r="U4" s="237"/>
      <c r="V4" s="237"/>
      <c r="W4" s="237"/>
      <c r="X4" s="237"/>
      <c r="Y4" s="237"/>
      <c r="Z4" s="237"/>
      <c r="AA4" s="237"/>
      <c r="AB4" s="58"/>
    </row>
    <row r="5" spans="2:28" ht="14.4">
      <c r="U5" s="251" t="s">
        <v>43</v>
      </c>
      <c r="V5" s="251"/>
      <c r="W5" s="251"/>
      <c r="X5" s="251"/>
      <c r="Y5" s="251"/>
      <c r="Z5" s="251"/>
      <c r="AA5" s="251"/>
    </row>
    <row r="6" spans="2:28">
      <c r="B6" s="59"/>
      <c r="C6" s="60"/>
      <c r="D6" s="60"/>
      <c r="E6" s="60"/>
      <c r="F6" s="60"/>
      <c r="G6" s="60"/>
      <c r="H6" s="60"/>
      <c r="I6" s="60"/>
      <c r="J6" s="60"/>
      <c r="K6" s="60"/>
      <c r="L6" s="60"/>
      <c r="M6" s="60"/>
      <c r="N6" s="60"/>
      <c r="O6" s="60"/>
      <c r="P6" s="60"/>
      <c r="Q6" s="60"/>
      <c r="R6" s="60"/>
      <c r="S6" s="61"/>
    </row>
    <row r="7" spans="2:28">
      <c r="B7" s="62"/>
      <c r="C7" s="261" t="s">
        <v>3</v>
      </c>
      <c r="D7" s="261"/>
      <c r="E7" s="261"/>
      <c r="F7" s="261"/>
      <c r="G7" s="261"/>
      <c r="H7" s="261"/>
      <c r="I7" s="261"/>
      <c r="J7" s="261"/>
      <c r="K7" s="261"/>
      <c r="L7" s="261"/>
      <c r="M7" s="261"/>
      <c r="N7" s="261"/>
      <c r="O7" s="261"/>
      <c r="P7" s="261"/>
      <c r="Q7" s="261"/>
      <c r="R7" s="261"/>
      <c r="S7" s="63"/>
    </row>
    <row r="8" spans="2:28">
      <c r="B8" s="62"/>
      <c r="C8" s="258" t="s">
        <v>133</v>
      </c>
      <c r="D8" s="258"/>
      <c r="E8" s="258"/>
      <c r="F8" s="258"/>
      <c r="G8" s="258"/>
      <c r="H8" s="258"/>
      <c r="I8" s="258"/>
      <c r="J8" s="258"/>
      <c r="K8" s="258"/>
      <c r="L8" s="258"/>
      <c r="M8" s="258"/>
      <c r="N8" s="258"/>
      <c r="O8" s="258"/>
      <c r="P8" s="258"/>
      <c r="Q8" s="258"/>
      <c r="R8" s="258"/>
      <c r="S8" s="64"/>
    </row>
    <row r="9" spans="2:28">
      <c r="B9" s="62"/>
      <c r="C9" s="258"/>
      <c r="D9" s="258"/>
      <c r="E9" s="258"/>
      <c r="F9" s="258"/>
      <c r="G9" s="258"/>
      <c r="H9" s="258"/>
      <c r="I9" s="258"/>
      <c r="J9" s="258"/>
      <c r="K9" s="258"/>
      <c r="L9" s="258"/>
      <c r="M9" s="258"/>
      <c r="N9" s="258"/>
      <c r="O9" s="258"/>
      <c r="P9" s="258"/>
      <c r="Q9" s="258"/>
      <c r="R9" s="258"/>
      <c r="S9" s="64"/>
      <c r="U9" s="41"/>
      <c r="V9" s="41"/>
      <c r="W9" s="41"/>
      <c r="X9" s="41"/>
      <c r="Y9" s="41"/>
      <c r="Z9" s="41"/>
      <c r="AA9" s="41"/>
    </row>
    <row r="10" spans="2:28">
      <c r="B10" s="62"/>
      <c r="S10" s="63"/>
      <c r="U10" s="41"/>
      <c r="V10" s="41"/>
      <c r="W10" s="41"/>
      <c r="X10" s="41"/>
      <c r="Y10" s="41"/>
      <c r="Z10" s="41"/>
      <c r="AA10" s="41"/>
    </row>
    <row r="11" spans="2:28" ht="28.2" customHeight="1">
      <c r="B11" s="62"/>
      <c r="C11" s="244" t="s">
        <v>127</v>
      </c>
      <c r="D11" s="244"/>
      <c r="E11" s="244"/>
      <c r="F11" s="244"/>
      <c r="G11" s="244"/>
      <c r="H11" s="244"/>
      <c r="I11" s="244"/>
      <c r="J11" s="200"/>
      <c r="K11" s="200"/>
      <c r="L11" s="200"/>
      <c r="M11" s="200"/>
      <c r="N11" s="200"/>
      <c r="O11" s="200"/>
      <c r="P11" s="28"/>
      <c r="S11" s="63"/>
      <c r="U11" s="228"/>
      <c r="V11" s="226" t="s">
        <v>44</v>
      </c>
      <c r="W11" s="226" t="s">
        <v>26</v>
      </c>
      <c r="X11" s="227" t="s">
        <v>45</v>
      </c>
      <c r="Y11" s="226" t="s">
        <v>46</v>
      </c>
      <c r="Z11" s="226" t="s">
        <v>8</v>
      </c>
      <c r="AA11" s="120"/>
      <c r="AB11" s="48"/>
    </row>
    <row r="12" spans="2:28" ht="14.4">
      <c r="B12" s="62"/>
      <c r="C12" s="245" t="s">
        <v>47</v>
      </c>
      <c r="D12" s="245"/>
      <c r="E12" s="245"/>
      <c r="F12" s="245"/>
      <c r="G12" s="245"/>
      <c r="H12" s="245"/>
      <c r="I12" s="245"/>
      <c r="K12" s="199"/>
      <c r="L12" s="199"/>
      <c r="P12" s="29"/>
      <c r="S12" s="63"/>
      <c r="U12" s="228"/>
      <c r="V12" s="228" t="s">
        <v>108</v>
      </c>
      <c r="W12" s="229">
        <v>40.942717999999999</v>
      </c>
      <c r="X12" s="229">
        <v>38.121892999999993</v>
      </c>
      <c r="Y12" s="229">
        <f>+W12-X12</f>
        <v>2.8208250000000064</v>
      </c>
      <c r="Z12" s="230">
        <v>0.93110313291853253</v>
      </c>
      <c r="AA12" s="122"/>
      <c r="AB12" s="48"/>
    </row>
    <row r="13" spans="2:28">
      <c r="B13" s="62"/>
      <c r="C13" s="242" t="s">
        <v>48</v>
      </c>
      <c r="D13" s="239">
        <v>2020</v>
      </c>
      <c r="E13" s="240"/>
      <c r="F13" s="241"/>
      <c r="G13" s="239">
        <v>2019</v>
      </c>
      <c r="H13" s="240"/>
      <c r="I13" s="241"/>
      <c r="K13" s="242" t="s">
        <v>49</v>
      </c>
      <c r="L13" s="259" t="s">
        <v>38</v>
      </c>
      <c r="P13" s="87"/>
      <c r="S13" s="63"/>
      <c r="U13" s="228"/>
      <c r="V13" s="228" t="s">
        <v>109</v>
      </c>
      <c r="W13" s="229">
        <v>143.998525</v>
      </c>
      <c r="X13" s="229">
        <v>84.865669000000011</v>
      </c>
      <c r="Y13" s="229">
        <f>+W13-X13</f>
        <v>59.13285599999999</v>
      </c>
      <c r="Z13" s="230">
        <v>0.58935096036573997</v>
      </c>
      <c r="AA13" s="122"/>
      <c r="AB13" s="48"/>
    </row>
    <row r="14" spans="2:28">
      <c r="B14" s="62"/>
      <c r="C14" s="243"/>
      <c r="D14" s="196" t="s">
        <v>6</v>
      </c>
      <c r="E14" s="196" t="s">
        <v>45</v>
      </c>
      <c r="F14" s="196" t="s">
        <v>8</v>
      </c>
      <c r="G14" s="196" t="s">
        <v>6</v>
      </c>
      <c r="H14" s="196" t="s">
        <v>45</v>
      </c>
      <c r="I14" s="196" t="s">
        <v>8</v>
      </c>
      <c r="K14" s="243"/>
      <c r="L14" s="260"/>
      <c r="P14" s="87"/>
      <c r="Q14" s="66"/>
      <c r="S14" s="63"/>
      <c r="U14" s="228"/>
      <c r="V14" s="228" t="s">
        <v>110</v>
      </c>
      <c r="W14" s="229">
        <v>65.632546000000005</v>
      </c>
      <c r="X14" s="229">
        <v>57.517512000000004</v>
      </c>
      <c r="Y14" s="229">
        <f>+W14-X14</f>
        <v>8.1150340000000014</v>
      </c>
      <c r="Z14" s="230">
        <v>0.87635655639505439</v>
      </c>
      <c r="AA14" s="122"/>
      <c r="AB14" s="48"/>
    </row>
    <row r="15" spans="2:28">
      <c r="B15" s="62"/>
      <c r="C15" s="82" t="s">
        <v>108</v>
      </c>
      <c r="D15" s="54">
        <f>+'1. Amazonas'!E20/1000</f>
        <v>40.942717999999999</v>
      </c>
      <c r="E15" s="54">
        <f>+'1. Amazonas'!F20/1000</f>
        <v>38.121892999999993</v>
      </c>
      <c r="F15" s="81">
        <f t="shared" ref="F15:F19" si="0">+E15/D15</f>
        <v>0.93110313291853253</v>
      </c>
      <c r="G15" s="54">
        <f>+'1. Amazonas'!H20/1000</f>
        <v>51.063811999999999</v>
      </c>
      <c r="H15" s="54">
        <f>+'1. Amazonas'!I20/1000</f>
        <v>10.574313</v>
      </c>
      <c r="I15" s="81">
        <f t="shared" ref="I15:I19" si="1">+H15/G15</f>
        <v>0.20708036838299498</v>
      </c>
      <c r="K15" s="201">
        <f>D15/$D$19*100</f>
        <v>11.782970864880738</v>
      </c>
      <c r="L15" s="201">
        <f t="shared" ref="L15:L19" si="2">(F15-I15)*100</f>
        <v>72.402276453553753</v>
      </c>
      <c r="P15" s="71"/>
      <c r="Q15" s="67"/>
      <c r="S15" s="63"/>
      <c r="U15" s="228"/>
      <c r="V15" s="228" t="s">
        <v>111</v>
      </c>
      <c r="W15" s="229">
        <v>96.899853000000007</v>
      </c>
      <c r="X15" s="229">
        <v>85.755988000000002</v>
      </c>
      <c r="Y15" s="229">
        <f>+W15-X15</f>
        <v>11.143865000000005</v>
      </c>
      <c r="Z15" s="230">
        <v>0.88499605876595078</v>
      </c>
      <c r="AA15" s="122"/>
      <c r="AB15" s="48"/>
    </row>
    <row r="16" spans="2:28">
      <c r="B16" s="62"/>
      <c r="C16" s="82" t="s">
        <v>109</v>
      </c>
      <c r="D16" s="54">
        <f>+'2. Loreto'!E20/1000</f>
        <v>143.998525</v>
      </c>
      <c r="E16" s="54">
        <f>+'2. Loreto'!F20/1000</f>
        <v>84.865669000000011</v>
      </c>
      <c r="F16" s="81">
        <f t="shared" si="0"/>
        <v>0.58935096036573997</v>
      </c>
      <c r="G16" s="54">
        <f>+'2. Loreto'!H20/1000</f>
        <v>146.28812299999998</v>
      </c>
      <c r="H16" s="54">
        <f>+'2. Loreto'!I20/1000</f>
        <v>92.182956000000004</v>
      </c>
      <c r="I16" s="81">
        <f t="shared" si="1"/>
        <v>0.63014654990138885</v>
      </c>
      <c r="K16" s="201">
        <f>D16/$D$19*100</f>
        <v>41.44156781825771</v>
      </c>
      <c r="L16" s="201">
        <f t="shared" si="2"/>
        <v>-4.079558953564888</v>
      </c>
      <c r="P16" s="71"/>
      <c r="S16" s="63"/>
      <c r="U16" s="41"/>
      <c r="V16" s="41"/>
      <c r="W16" s="121"/>
      <c r="X16" s="121"/>
      <c r="Y16" s="121"/>
      <c r="Z16" s="122"/>
      <c r="AA16" s="122"/>
      <c r="AB16" s="48"/>
    </row>
    <row r="17" spans="2:28">
      <c r="B17" s="62"/>
      <c r="C17" s="82" t="s">
        <v>110</v>
      </c>
      <c r="D17" s="54">
        <f>+'3. San Martín'!E20/1000</f>
        <v>65.632546000000005</v>
      </c>
      <c r="E17" s="54">
        <f>+'3. San Martín'!F20/1000</f>
        <v>57.517512000000004</v>
      </c>
      <c r="F17" s="81">
        <f t="shared" si="0"/>
        <v>0.87635655639505439</v>
      </c>
      <c r="G17" s="54">
        <f>+'3. San Martín'!H20/1000</f>
        <v>85.986014999999995</v>
      </c>
      <c r="H17" s="54">
        <f>+'3. San Martín'!I20/1000</f>
        <v>70.069104999999993</v>
      </c>
      <c r="I17" s="81">
        <f t="shared" si="1"/>
        <v>0.81488954919006307</v>
      </c>
      <c r="K17" s="201">
        <f>D17/$D$19*100</f>
        <v>18.888496296360806</v>
      </c>
      <c r="L17" s="201">
        <f t="shared" si="2"/>
        <v>6.1467007204991315</v>
      </c>
      <c r="P17" s="71"/>
      <c r="S17" s="63"/>
      <c r="U17" s="41"/>
      <c r="V17" s="41"/>
      <c r="W17" s="121"/>
      <c r="X17" s="121"/>
      <c r="Y17" s="121"/>
      <c r="Z17" s="122"/>
      <c r="AA17" s="122"/>
      <c r="AB17" s="48"/>
    </row>
    <row r="18" spans="2:28">
      <c r="B18" s="62"/>
      <c r="C18" s="82" t="s">
        <v>111</v>
      </c>
      <c r="D18" s="54">
        <f>+'4. Ucayali'!E20/1000</f>
        <v>96.899853000000007</v>
      </c>
      <c r="E18" s="54">
        <f>+'4. Ucayali'!F20/1000</f>
        <v>85.755988000000002</v>
      </c>
      <c r="F18" s="81">
        <f t="shared" si="0"/>
        <v>0.88499605876595078</v>
      </c>
      <c r="G18" s="54">
        <f>+'4. Ucayali'!H20/1000</f>
        <v>203.52170599999997</v>
      </c>
      <c r="H18" s="54">
        <f>+'4. Ucayali'!I20/1000</f>
        <v>183.00244799999999</v>
      </c>
      <c r="I18" s="81">
        <f t="shared" si="1"/>
        <v>0.89917901926392074</v>
      </c>
      <c r="K18" s="201">
        <f>D18/$D$19*100</f>
        <v>27.886965020500753</v>
      </c>
      <c r="L18" s="201">
        <f t="shared" si="2"/>
        <v>-1.4182960497969965</v>
      </c>
      <c r="P18" s="71"/>
      <c r="S18" s="63"/>
      <c r="U18" s="41"/>
      <c r="V18" s="41"/>
      <c r="W18" s="121"/>
      <c r="X18" s="121"/>
      <c r="Y18" s="121"/>
      <c r="Z18" s="122"/>
      <c r="AA18" s="122"/>
      <c r="AB18" s="48"/>
    </row>
    <row r="19" spans="2:28">
      <c r="B19" s="62"/>
      <c r="C19" s="83" t="s">
        <v>104</v>
      </c>
      <c r="D19" s="84">
        <f>SUM(D15:D18)</f>
        <v>347.47364199999998</v>
      </c>
      <c r="E19" s="84">
        <f>SUM(E15:E18)</f>
        <v>266.26106200000004</v>
      </c>
      <c r="F19" s="85">
        <f t="shared" si="0"/>
        <v>0.76627700583976976</v>
      </c>
      <c r="G19" s="84">
        <f>SUM(G15:G18)</f>
        <v>486.85965599999997</v>
      </c>
      <c r="H19" s="84">
        <f>SUM(H15:H18)</f>
        <v>355.82882199999995</v>
      </c>
      <c r="I19" s="85">
        <f t="shared" si="1"/>
        <v>0.73086528656627892</v>
      </c>
      <c r="K19" s="202">
        <f>D19/$D$19*100</f>
        <v>100</v>
      </c>
      <c r="L19" s="202">
        <f t="shared" si="2"/>
        <v>3.5411719273490849</v>
      </c>
      <c r="P19" s="74"/>
      <c r="S19" s="63"/>
      <c r="U19" s="41"/>
      <c r="V19" s="41"/>
      <c r="W19" s="121"/>
      <c r="X19" s="121"/>
      <c r="Y19" s="121"/>
      <c r="Z19" s="122"/>
      <c r="AA19" s="122"/>
      <c r="AB19" s="48"/>
    </row>
    <row r="20" spans="2:28">
      <c r="B20" s="62"/>
      <c r="C20" s="129" t="s">
        <v>116</v>
      </c>
      <c r="E20" s="31"/>
      <c r="F20" s="39"/>
      <c r="G20" s="39"/>
      <c r="H20" s="39"/>
      <c r="I20" s="39"/>
      <c r="K20" s="39"/>
      <c r="L20" s="39"/>
      <c r="P20" s="86"/>
      <c r="Q20" s="66"/>
      <c r="S20" s="63"/>
      <c r="U20" s="41"/>
      <c r="V20" s="41"/>
      <c r="W20" s="41"/>
      <c r="X20" s="48"/>
      <c r="Y20" s="41"/>
      <c r="Z20" s="41"/>
      <c r="AA20" s="41"/>
    </row>
    <row r="21" spans="2:28">
      <c r="B21" s="62"/>
      <c r="C21" s="130" t="s">
        <v>94</v>
      </c>
      <c r="E21" s="33"/>
      <c r="F21" s="35"/>
      <c r="G21" s="35"/>
      <c r="H21" s="35"/>
      <c r="I21" s="35"/>
      <c r="K21" s="35"/>
      <c r="L21" s="35"/>
      <c r="M21" s="35"/>
      <c r="N21" s="35"/>
      <c r="O21" s="35"/>
      <c r="P21" s="27"/>
      <c r="Q21" s="66"/>
      <c r="S21" s="63"/>
      <c r="V21" s="41"/>
      <c r="W21" s="41"/>
      <c r="X21" s="41"/>
      <c r="Y21" s="41"/>
      <c r="Z21" s="41"/>
      <c r="AA21" s="41"/>
    </row>
    <row r="22" spans="2:28">
      <c r="B22" s="62"/>
      <c r="E22" s="35"/>
      <c r="F22" s="27"/>
      <c r="G22" s="27"/>
      <c r="H22" s="27"/>
      <c r="I22" s="27"/>
      <c r="J22" s="27"/>
      <c r="K22" s="27"/>
      <c r="L22" s="27"/>
      <c r="M22" s="27"/>
      <c r="N22" s="27"/>
      <c r="O22" s="27"/>
      <c r="P22" s="27"/>
      <c r="Q22" s="66"/>
      <c r="S22" s="63"/>
      <c r="T22" s="41"/>
      <c r="U22" s="129" t="s">
        <v>116</v>
      </c>
      <c r="V22" s="41"/>
      <c r="W22" s="41"/>
      <c r="X22" s="41"/>
      <c r="Y22" s="41"/>
      <c r="Z22" s="41"/>
      <c r="AA22" s="41"/>
    </row>
    <row r="23" spans="2:28">
      <c r="B23" s="62"/>
      <c r="E23" s="27"/>
      <c r="F23" s="27"/>
      <c r="G23" s="27"/>
      <c r="H23" s="27"/>
      <c r="I23" s="27"/>
      <c r="J23" s="27"/>
      <c r="K23" s="27"/>
      <c r="L23" s="27"/>
      <c r="M23" s="27"/>
      <c r="N23" s="27"/>
      <c r="O23" s="27"/>
      <c r="P23" s="27"/>
      <c r="Q23" s="66"/>
      <c r="S23" s="63"/>
      <c r="T23" s="41"/>
      <c r="U23" s="130" t="s">
        <v>94</v>
      </c>
      <c r="V23" s="41"/>
      <c r="W23" s="41"/>
      <c r="X23" s="41"/>
      <c r="Y23" s="41"/>
      <c r="Z23" s="41"/>
      <c r="AA23" s="41"/>
    </row>
    <row r="24" spans="2:28">
      <c r="B24" s="62"/>
      <c r="C24" s="258" t="s">
        <v>132</v>
      </c>
      <c r="D24" s="258"/>
      <c r="E24" s="258"/>
      <c r="F24" s="258"/>
      <c r="G24" s="258"/>
      <c r="H24" s="258"/>
      <c r="I24" s="258"/>
      <c r="J24" s="258"/>
      <c r="K24" s="258"/>
      <c r="L24" s="258"/>
      <c r="M24" s="258"/>
      <c r="N24" s="258"/>
      <c r="O24" s="258"/>
      <c r="P24" s="258"/>
      <c r="Q24" s="258"/>
      <c r="R24" s="258"/>
      <c r="S24" s="63"/>
      <c r="T24" s="41"/>
      <c r="U24" s="41"/>
      <c r="V24" s="41"/>
      <c r="W24" s="41"/>
      <c r="X24" s="41"/>
      <c r="Y24" s="41"/>
      <c r="Z24" s="41"/>
      <c r="AA24" s="41"/>
    </row>
    <row r="25" spans="2:28" ht="14.4" customHeight="1">
      <c r="B25" s="62"/>
      <c r="C25" s="258"/>
      <c r="D25" s="258"/>
      <c r="E25" s="258"/>
      <c r="F25" s="258"/>
      <c r="G25" s="258"/>
      <c r="H25" s="258"/>
      <c r="I25" s="258"/>
      <c r="J25" s="258"/>
      <c r="K25" s="258"/>
      <c r="L25" s="258"/>
      <c r="M25" s="258"/>
      <c r="N25" s="258"/>
      <c r="O25" s="258"/>
      <c r="P25" s="258"/>
      <c r="Q25" s="258"/>
      <c r="R25" s="258"/>
      <c r="S25" s="63"/>
      <c r="T25" s="41"/>
      <c r="U25" s="41"/>
      <c r="V25" s="41"/>
      <c r="W25" s="41"/>
      <c r="X25" s="41"/>
      <c r="Y25" s="41"/>
      <c r="Z25" s="41"/>
      <c r="AA25" s="41"/>
      <c r="AB25" s="58"/>
    </row>
    <row r="26" spans="2:28">
      <c r="B26" s="62"/>
      <c r="C26" s="197"/>
      <c r="D26" s="197"/>
      <c r="E26" s="197"/>
      <c r="F26" s="197"/>
      <c r="G26" s="197"/>
      <c r="H26" s="197"/>
      <c r="I26" s="197"/>
      <c r="J26" s="197"/>
      <c r="K26" s="197"/>
      <c r="L26" s="197"/>
      <c r="M26" s="197"/>
      <c r="N26" s="197"/>
      <c r="O26" s="197"/>
      <c r="P26" s="197"/>
      <c r="Q26" s="197"/>
      <c r="R26" s="197"/>
      <c r="S26" s="63"/>
      <c r="T26" s="41"/>
      <c r="U26" s="237" t="s">
        <v>135</v>
      </c>
      <c r="V26" s="237"/>
      <c r="W26" s="237"/>
      <c r="X26" s="237"/>
      <c r="Y26" s="237"/>
      <c r="Z26" s="237"/>
      <c r="AA26" s="237"/>
    </row>
    <row r="27" spans="2:28">
      <c r="B27" s="62"/>
      <c r="C27" s="69"/>
      <c r="D27" s="69"/>
      <c r="E27" s="88"/>
      <c r="F27" s="88"/>
      <c r="G27" s="88"/>
      <c r="H27" s="88"/>
      <c r="I27" s="88"/>
      <c r="J27" s="88"/>
      <c r="K27" s="88"/>
      <c r="L27" s="88"/>
      <c r="M27" s="88"/>
      <c r="N27" s="88"/>
      <c r="O27" s="88"/>
      <c r="P27" s="69"/>
      <c r="Q27" s="69"/>
      <c r="R27" s="69"/>
      <c r="S27" s="63"/>
      <c r="T27" s="41"/>
      <c r="U27" s="237"/>
      <c r="V27" s="237"/>
      <c r="W27" s="237"/>
      <c r="X27" s="237"/>
      <c r="Y27" s="237"/>
      <c r="Z27" s="237"/>
      <c r="AA27" s="237"/>
    </row>
    <row r="28" spans="2:28" ht="14.4" customHeight="1">
      <c r="B28" s="62"/>
      <c r="C28" s="237" t="s">
        <v>128</v>
      </c>
      <c r="D28" s="237"/>
      <c r="E28" s="237"/>
      <c r="F28" s="237"/>
      <c r="G28" s="237"/>
      <c r="H28" s="237"/>
      <c r="I28" s="203"/>
      <c r="J28" s="203"/>
      <c r="K28" s="203"/>
      <c r="L28" s="203"/>
      <c r="M28" s="203"/>
      <c r="N28" s="203"/>
      <c r="O28" s="203"/>
      <c r="P28" s="65"/>
      <c r="Q28" s="69"/>
      <c r="R28" s="69"/>
      <c r="S28" s="63"/>
      <c r="T28" s="41"/>
      <c r="U28" s="251" t="s">
        <v>43</v>
      </c>
      <c r="V28" s="251"/>
      <c r="W28" s="251"/>
      <c r="X28" s="251"/>
      <c r="Y28" s="251"/>
      <c r="Z28" s="251"/>
      <c r="AA28" s="251"/>
    </row>
    <row r="29" spans="2:28" ht="14.4" customHeight="1">
      <c r="B29" s="62"/>
      <c r="C29" s="237"/>
      <c r="D29" s="237"/>
      <c r="E29" s="237"/>
      <c r="F29" s="237"/>
      <c r="G29" s="237"/>
      <c r="H29" s="237"/>
      <c r="S29" s="63"/>
      <c r="T29" s="41"/>
      <c r="U29" s="123"/>
      <c r="V29" s="41"/>
      <c r="W29" s="41"/>
      <c r="X29" s="41"/>
      <c r="Y29" s="41"/>
      <c r="Z29" s="41"/>
      <c r="AA29" s="41"/>
    </row>
    <row r="30" spans="2:28" ht="14.4">
      <c r="B30" s="62"/>
      <c r="C30" s="236" t="s">
        <v>47</v>
      </c>
      <c r="D30" s="236"/>
      <c r="E30" s="236"/>
      <c r="F30" s="236"/>
      <c r="G30" s="236"/>
      <c r="H30" s="236"/>
      <c r="S30" s="63"/>
      <c r="T30" s="41"/>
      <c r="U30" s="303"/>
      <c r="V30" s="304"/>
      <c r="W30" s="304"/>
      <c r="X30" s="304"/>
      <c r="Y30" s="304"/>
      <c r="Z30" s="41"/>
      <c r="AA30" s="41"/>
    </row>
    <row r="31" spans="2:28">
      <c r="B31" s="62"/>
      <c r="C31" s="90" t="s">
        <v>25</v>
      </c>
      <c r="D31" s="90" t="s">
        <v>26</v>
      </c>
      <c r="E31" s="90" t="s">
        <v>7</v>
      </c>
      <c r="F31" s="90" t="s">
        <v>27</v>
      </c>
      <c r="G31" s="90" t="s">
        <v>28</v>
      </c>
      <c r="H31" s="90" t="s">
        <v>51</v>
      </c>
      <c r="Q31" s="38"/>
      <c r="S31" s="63"/>
      <c r="T31" s="41"/>
      <c r="U31" s="304"/>
      <c r="V31" s="305" t="s">
        <v>50</v>
      </c>
      <c r="W31" s="305" t="s">
        <v>6</v>
      </c>
      <c r="X31" s="305" t="s">
        <v>8</v>
      </c>
      <c r="Y31" s="306"/>
      <c r="Z31" s="41"/>
      <c r="AA31" s="41"/>
    </row>
    <row r="32" spans="2:28">
      <c r="B32" s="62"/>
      <c r="C32" s="204" t="s">
        <v>29</v>
      </c>
      <c r="D32" s="49">
        <v>7.4628800000000002</v>
      </c>
      <c r="E32" s="49">
        <v>0</v>
      </c>
      <c r="F32" s="91">
        <v>0</v>
      </c>
      <c r="G32" s="51">
        <v>44</v>
      </c>
      <c r="H32" s="91">
        <f>+G32/G$36</f>
        <v>0.17741935483870969</v>
      </c>
      <c r="S32" s="63"/>
      <c r="T32" s="41"/>
      <c r="U32" s="304"/>
      <c r="V32" s="304" t="s">
        <v>108</v>
      </c>
      <c r="W32" s="307">
        <v>40.942717999999999</v>
      </c>
      <c r="X32" s="308">
        <v>0.93110313291853253</v>
      </c>
      <c r="Y32" s="304"/>
      <c r="Z32" s="41"/>
      <c r="AA32" s="41"/>
    </row>
    <row r="33" spans="2:27">
      <c r="B33" s="62"/>
      <c r="C33" s="204" t="s">
        <v>30</v>
      </c>
      <c r="D33" s="49">
        <v>76.426083999999989</v>
      </c>
      <c r="E33" s="49">
        <v>27.19651799999999</v>
      </c>
      <c r="F33" s="91">
        <v>0.23144178497091436</v>
      </c>
      <c r="G33" s="51">
        <v>21</v>
      </c>
      <c r="H33" s="91">
        <f>+G33/G$36</f>
        <v>8.4677419354838704E-2</v>
      </c>
      <c r="S33" s="63"/>
      <c r="T33" s="41"/>
      <c r="U33" s="304"/>
      <c r="V33" s="304" t="s">
        <v>109</v>
      </c>
      <c r="W33" s="307">
        <v>143.998525</v>
      </c>
      <c r="X33" s="308">
        <v>0.58935096036573997</v>
      </c>
      <c r="Y33" s="304"/>
      <c r="Z33" s="41"/>
      <c r="AA33" s="41"/>
    </row>
    <row r="34" spans="2:27">
      <c r="B34" s="62"/>
      <c r="C34" s="204" t="s">
        <v>31</v>
      </c>
      <c r="D34" s="49">
        <v>252.76004499999999</v>
      </c>
      <c r="E34" s="49">
        <v>228.23991499999994</v>
      </c>
      <c r="F34" s="91">
        <v>0.89619765867117862</v>
      </c>
      <c r="G34" s="51">
        <v>113</v>
      </c>
      <c r="H34" s="91">
        <f>+G34/G$36</f>
        <v>0.45564516129032256</v>
      </c>
      <c r="S34" s="63"/>
      <c r="T34" s="41"/>
      <c r="U34" s="304"/>
      <c r="V34" s="304" t="s">
        <v>110</v>
      </c>
      <c r="W34" s="307">
        <v>65.632546000000005</v>
      </c>
      <c r="X34" s="308">
        <v>0.87635655639505439</v>
      </c>
      <c r="Y34" s="304"/>
      <c r="Z34" s="41"/>
      <c r="AA34" s="41"/>
    </row>
    <row r="35" spans="2:27">
      <c r="B35" s="62"/>
      <c r="C35" s="204" t="s">
        <v>32</v>
      </c>
      <c r="D35" s="49">
        <v>10.824633000000002</v>
      </c>
      <c r="E35" s="49">
        <v>10.824633000000002</v>
      </c>
      <c r="F35" s="91">
        <v>1</v>
      </c>
      <c r="G35" s="51">
        <v>70</v>
      </c>
      <c r="H35" s="91">
        <f>+G35/G$36</f>
        <v>0.28225806451612906</v>
      </c>
      <c r="S35" s="63"/>
      <c r="T35" s="41"/>
      <c r="U35" s="304"/>
      <c r="V35" s="304" t="s">
        <v>111</v>
      </c>
      <c r="W35" s="307">
        <v>96.899853000000007</v>
      </c>
      <c r="X35" s="308">
        <v>0.88499605876595078</v>
      </c>
      <c r="Y35" s="304"/>
      <c r="Z35" s="41"/>
      <c r="AA35" s="41"/>
    </row>
    <row r="36" spans="2:27">
      <c r="B36" s="62"/>
      <c r="C36" s="205" t="s">
        <v>12</v>
      </c>
      <c r="D36" s="93">
        <f t="shared" ref="D36:E36" si="3">SUM(D32:D35)</f>
        <v>347.47364199999998</v>
      </c>
      <c r="E36" s="93">
        <f t="shared" si="3"/>
        <v>266.26106599999991</v>
      </c>
      <c r="F36" s="92">
        <v>0.71020408433158233</v>
      </c>
      <c r="G36" s="94">
        <v>248</v>
      </c>
      <c r="H36" s="92">
        <f>SUM(H32:H35)</f>
        <v>1</v>
      </c>
      <c r="S36" s="63"/>
      <c r="T36" s="41"/>
      <c r="U36" s="304"/>
      <c r="V36" s="304"/>
      <c r="W36" s="307"/>
      <c r="X36" s="308"/>
      <c r="Y36" s="304"/>
      <c r="Z36" s="41"/>
      <c r="AA36" s="41"/>
    </row>
    <row r="37" spans="2:27">
      <c r="B37" s="62"/>
      <c r="C37" s="129" t="s">
        <v>116</v>
      </c>
      <c r="G37" s="68"/>
      <c r="H37" s="70"/>
      <c r="I37" s="70"/>
      <c r="J37" s="225"/>
      <c r="K37" s="32"/>
      <c r="L37" s="71"/>
      <c r="M37" s="71"/>
      <c r="N37" s="34"/>
      <c r="S37" s="63"/>
      <c r="T37" s="41"/>
      <c r="U37" s="304"/>
      <c r="V37" s="304"/>
      <c r="W37" s="307"/>
      <c r="X37" s="308"/>
      <c r="Y37" s="304"/>
      <c r="Z37" s="41"/>
      <c r="AA37" s="41"/>
    </row>
    <row r="38" spans="2:27">
      <c r="B38" s="62"/>
      <c r="C38" s="130" t="s">
        <v>94</v>
      </c>
      <c r="F38" s="68"/>
      <c r="G38" s="68"/>
      <c r="H38" s="70"/>
      <c r="I38" s="70"/>
      <c r="J38" s="70"/>
      <c r="K38" s="32"/>
      <c r="L38" s="71"/>
      <c r="M38" s="71"/>
      <c r="N38" s="34"/>
      <c r="S38" s="63"/>
      <c r="T38" s="41"/>
      <c r="U38" s="304"/>
      <c r="V38" s="304"/>
      <c r="W38" s="307"/>
      <c r="X38" s="308"/>
      <c r="Y38" s="304"/>
      <c r="Z38" s="41"/>
      <c r="AA38" s="41"/>
    </row>
    <row r="39" spans="2:27">
      <c r="B39" s="62"/>
      <c r="F39" s="58"/>
      <c r="G39" s="58"/>
      <c r="H39" s="72"/>
      <c r="I39" s="72"/>
      <c r="J39" s="72"/>
      <c r="K39" s="73"/>
      <c r="L39" s="74"/>
      <c r="M39" s="74"/>
      <c r="N39" s="34"/>
      <c r="S39" s="63"/>
      <c r="T39" s="41"/>
      <c r="U39" s="304"/>
      <c r="V39" s="304"/>
      <c r="W39" s="307"/>
      <c r="X39" s="308"/>
      <c r="Y39" s="304"/>
      <c r="Z39" s="41"/>
      <c r="AA39" s="41"/>
    </row>
    <row r="40" spans="2:27">
      <c r="B40" s="62"/>
      <c r="C40" s="237" t="s">
        <v>129</v>
      </c>
      <c r="D40" s="237"/>
      <c r="E40" s="237"/>
      <c r="F40" s="237"/>
      <c r="G40" s="237"/>
      <c r="H40" s="237"/>
      <c r="I40" s="237"/>
      <c r="J40" s="72"/>
      <c r="K40" s="73"/>
      <c r="L40" s="74"/>
      <c r="M40" s="74"/>
      <c r="N40" s="34"/>
      <c r="S40" s="63"/>
      <c r="T40" s="41"/>
      <c r="U40" s="41"/>
      <c r="V40" s="41"/>
      <c r="W40" s="41"/>
      <c r="X40" s="41"/>
      <c r="Y40" s="41"/>
      <c r="Z40" s="41"/>
      <c r="AA40" s="41"/>
    </row>
    <row r="41" spans="2:27" ht="14.4" customHeight="1">
      <c r="B41" s="62"/>
      <c r="C41" s="237"/>
      <c r="D41" s="237"/>
      <c r="E41" s="237"/>
      <c r="F41" s="237"/>
      <c r="G41" s="237"/>
      <c r="H41" s="237"/>
      <c r="I41" s="237"/>
      <c r="J41" s="209"/>
      <c r="K41" s="209"/>
      <c r="L41" s="209"/>
      <c r="M41" s="209"/>
      <c r="N41" s="209"/>
      <c r="O41" s="209"/>
      <c r="P41" s="36"/>
      <c r="S41" s="63"/>
      <c r="T41" s="41"/>
      <c r="U41" s="41"/>
      <c r="V41" s="41"/>
      <c r="W41" s="41"/>
      <c r="X41" s="41"/>
      <c r="Y41" s="41"/>
      <c r="Z41" s="41"/>
      <c r="AA41" s="41"/>
    </row>
    <row r="42" spans="2:27" ht="14.4">
      <c r="B42" s="62"/>
      <c r="C42" s="236" t="s">
        <v>52</v>
      </c>
      <c r="D42" s="236"/>
      <c r="E42" s="236"/>
      <c r="F42" s="236"/>
      <c r="G42" s="236"/>
      <c r="H42" s="236"/>
      <c r="I42" s="236"/>
      <c r="J42" s="210"/>
      <c r="K42" s="210"/>
      <c r="L42" s="210"/>
      <c r="M42" s="210"/>
      <c r="N42" s="210"/>
      <c r="O42" s="89"/>
      <c r="S42" s="63"/>
      <c r="T42" s="41"/>
      <c r="U42" s="41"/>
      <c r="V42" s="41"/>
      <c r="W42" s="41"/>
      <c r="X42" s="41"/>
      <c r="Y42" s="41"/>
      <c r="Z42" s="41"/>
      <c r="AA42" s="41"/>
    </row>
    <row r="43" spans="2:27">
      <c r="B43" s="62"/>
      <c r="C43" s="211" t="s">
        <v>15</v>
      </c>
      <c r="D43" s="212"/>
      <c r="E43" s="213"/>
      <c r="F43" s="90" t="s">
        <v>6</v>
      </c>
      <c r="G43" s="90" t="s">
        <v>16</v>
      </c>
      <c r="H43" s="90" t="s">
        <v>17</v>
      </c>
      <c r="I43" s="90" t="s">
        <v>18</v>
      </c>
      <c r="S43" s="63"/>
      <c r="T43" s="41"/>
      <c r="U43" s="41"/>
      <c r="V43" s="41"/>
      <c r="W43" s="41"/>
      <c r="X43" s="41"/>
      <c r="Y43" s="41"/>
      <c r="Z43" s="41"/>
      <c r="AA43" s="41"/>
    </row>
    <row r="44" spans="2:27">
      <c r="B44" s="62"/>
      <c r="C44" s="53" t="s">
        <v>40</v>
      </c>
      <c r="D44" s="75"/>
      <c r="E44" s="75"/>
      <c r="F44" s="44">
        <v>66.791818999999975</v>
      </c>
      <c r="G44" s="50">
        <f>+F44/F$48</f>
        <v>0.19222125343251206</v>
      </c>
      <c r="H44" s="44">
        <v>45.818638</v>
      </c>
      <c r="I44" s="43">
        <f>+H44/F44</f>
        <v>0.6859917679439157</v>
      </c>
      <c r="S44" s="63"/>
      <c r="T44" s="41"/>
      <c r="U44" s="41"/>
      <c r="V44" s="41"/>
      <c r="W44" s="41"/>
      <c r="X44" s="41"/>
      <c r="Y44" s="41"/>
      <c r="Z44" s="41"/>
      <c r="AA44" s="41"/>
    </row>
    <row r="45" spans="2:27">
      <c r="B45" s="62"/>
      <c r="C45" s="53" t="s">
        <v>35</v>
      </c>
      <c r="D45" s="75"/>
      <c r="E45" s="75"/>
      <c r="F45" s="44">
        <v>212.94923600000004</v>
      </c>
      <c r="G45" s="43">
        <f>+F45/F$48</f>
        <v>0.61285004173064739</v>
      </c>
      <c r="H45" s="44">
        <v>164.51119</v>
      </c>
      <c r="I45" s="43">
        <f>+H45/F45</f>
        <v>0.77253712241540973</v>
      </c>
      <c r="S45" s="63"/>
      <c r="T45" s="41"/>
      <c r="U45" s="41"/>
      <c r="V45" s="41"/>
      <c r="W45" s="41"/>
      <c r="X45" s="41"/>
      <c r="Y45" s="41"/>
      <c r="Z45" s="41"/>
      <c r="AA45" s="41"/>
    </row>
    <row r="46" spans="2:27">
      <c r="B46" s="62"/>
      <c r="C46" s="53" t="s">
        <v>41</v>
      </c>
      <c r="D46" s="76"/>
      <c r="E46" s="77"/>
      <c r="F46" s="44">
        <v>66.087061000000006</v>
      </c>
      <c r="G46" s="43">
        <f>+F46/F$48</f>
        <v>0.1901930190146624</v>
      </c>
      <c r="H46" s="44">
        <v>54.890764000000004</v>
      </c>
      <c r="I46" s="43">
        <f>+H46/F46</f>
        <v>0.83058261586182502</v>
      </c>
      <c r="S46" s="63"/>
      <c r="T46" s="41"/>
      <c r="U46" s="129" t="s">
        <v>116</v>
      </c>
      <c r="V46" s="41"/>
      <c r="W46" s="41"/>
      <c r="X46" s="41"/>
      <c r="Y46" s="41"/>
      <c r="Z46" s="41"/>
      <c r="AA46" s="41"/>
    </row>
    <row r="47" spans="2:27">
      <c r="B47" s="62"/>
      <c r="C47" s="53" t="s">
        <v>42</v>
      </c>
      <c r="D47" s="76"/>
      <c r="E47" s="77"/>
      <c r="F47" s="44">
        <v>1.6455259999999998</v>
      </c>
      <c r="G47" s="43">
        <f>+F47/F$48</f>
        <v>4.735685822178131E-3</v>
      </c>
      <c r="H47" s="44">
        <v>1.0404739999999999</v>
      </c>
      <c r="I47" s="43">
        <f>+H47/F47</f>
        <v>0.63230480709511727</v>
      </c>
      <c r="S47" s="63"/>
      <c r="T47" s="41"/>
      <c r="U47" s="33" t="s">
        <v>13</v>
      </c>
      <c r="V47" s="41"/>
      <c r="W47" s="41"/>
      <c r="X47" s="41"/>
      <c r="Y47" s="41"/>
      <c r="Z47" s="41"/>
      <c r="AA47" s="41"/>
    </row>
    <row r="48" spans="2:27">
      <c r="B48" s="62"/>
      <c r="C48" s="206" t="s">
        <v>12</v>
      </c>
      <c r="D48" s="207"/>
      <c r="E48" s="208"/>
      <c r="F48" s="52">
        <f>SUM(F44:F47)</f>
        <v>347.47364200000004</v>
      </c>
      <c r="G48" s="46">
        <f>+F48/F$48</f>
        <v>1</v>
      </c>
      <c r="H48" s="52">
        <f>SUM(H44:H47)</f>
        <v>266.26106600000003</v>
      </c>
      <c r="I48" s="46">
        <f>+H48/F48</f>
        <v>0.76627701735143405</v>
      </c>
      <c r="S48" s="63"/>
      <c r="T48" s="41"/>
      <c r="U48" s="33"/>
      <c r="V48" s="41"/>
      <c r="W48" s="41"/>
      <c r="X48" s="41"/>
      <c r="Y48" s="41"/>
      <c r="Z48" s="41"/>
      <c r="AA48" s="41"/>
    </row>
    <row r="49" spans="2:28" ht="14.4" customHeight="1">
      <c r="B49" s="62"/>
      <c r="C49" s="129" t="s">
        <v>116</v>
      </c>
      <c r="D49" s="39"/>
      <c r="E49" s="39"/>
      <c r="F49" s="39"/>
      <c r="S49" s="63"/>
      <c r="U49" s="237" t="s">
        <v>137</v>
      </c>
      <c r="V49" s="237"/>
      <c r="W49" s="237"/>
      <c r="X49" s="237"/>
      <c r="Y49" s="237"/>
      <c r="Z49" s="237"/>
      <c r="AA49" s="237"/>
      <c r="AB49" s="30"/>
    </row>
    <row r="50" spans="2:28" ht="14.4" customHeight="1">
      <c r="B50" s="62"/>
      <c r="C50" s="130" t="s">
        <v>94</v>
      </c>
      <c r="S50" s="63"/>
      <c r="U50" s="237"/>
      <c r="V50" s="237"/>
      <c r="W50" s="237"/>
      <c r="X50" s="237"/>
      <c r="Y50" s="237"/>
      <c r="Z50" s="237"/>
      <c r="AA50" s="237"/>
    </row>
    <row r="51" spans="2:28" ht="14.4">
      <c r="B51" s="62"/>
      <c r="C51" s="130"/>
      <c r="S51" s="63"/>
      <c r="U51" s="251" t="s">
        <v>43</v>
      </c>
      <c r="V51" s="251"/>
      <c r="W51" s="251"/>
      <c r="X51" s="251"/>
      <c r="Y51" s="251"/>
      <c r="Z51" s="251"/>
      <c r="AA51" s="251"/>
    </row>
    <row r="52" spans="2:28">
      <c r="B52" s="62"/>
      <c r="S52" s="63"/>
      <c r="U52" s="41"/>
      <c r="V52" s="41"/>
      <c r="W52" s="41"/>
      <c r="X52" s="41"/>
      <c r="Y52" s="41"/>
      <c r="Z52" s="41"/>
      <c r="AA52" s="41"/>
    </row>
    <row r="53" spans="2:28" ht="14.4" customHeight="1">
      <c r="B53" s="62"/>
      <c r="C53" s="237" t="s">
        <v>130</v>
      </c>
      <c r="D53" s="237"/>
      <c r="E53" s="237"/>
      <c r="F53" s="237"/>
      <c r="G53" s="237"/>
      <c r="H53" s="237"/>
      <c r="S53" s="63"/>
    </row>
    <row r="54" spans="2:28" ht="14.4" customHeight="1">
      <c r="B54" s="62"/>
      <c r="C54" s="237"/>
      <c r="D54" s="237"/>
      <c r="E54" s="237"/>
      <c r="F54" s="237"/>
      <c r="G54" s="237"/>
      <c r="H54" s="237"/>
      <c r="P54" s="36"/>
      <c r="S54" s="63"/>
      <c r="T54" s="41"/>
      <c r="U54" s="41"/>
      <c r="V54" s="41"/>
      <c r="W54" s="41"/>
      <c r="X54" s="41"/>
    </row>
    <row r="55" spans="2:28" ht="14.4">
      <c r="B55" s="62"/>
      <c r="C55" s="236" t="s">
        <v>54</v>
      </c>
      <c r="D55" s="236"/>
      <c r="E55" s="236"/>
      <c r="F55" s="236"/>
      <c r="G55" s="236"/>
      <c r="H55" s="236"/>
      <c r="S55" s="63"/>
      <c r="T55" s="41"/>
      <c r="U55" s="41"/>
      <c r="V55" s="41"/>
      <c r="W55" s="41"/>
      <c r="X55" s="41"/>
    </row>
    <row r="56" spans="2:28">
      <c r="B56" s="62"/>
      <c r="C56" s="211" t="s">
        <v>15</v>
      </c>
      <c r="D56" s="212"/>
      <c r="E56" s="90" t="s">
        <v>6</v>
      </c>
      <c r="F56" s="90" t="s">
        <v>16</v>
      </c>
      <c r="G56" s="90" t="s">
        <v>17</v>
      </c>
      <c r="H56" s="90" t="s">
        <v>18</v>
      </c>
      <c r="S56" s="63"/>
      <c r="T56" s="41"/>
      <c r="W56" s="309" t="s">
        <v>92</v>
      </c>
      <c r="X56" s="309" t="s">
        <v>6</v>
      </c>
    </row>
    <row r="57" spans="2:28">
      <c r="B57" s="62"/>
      <c r="C57" s="42" t="s">
        <v>36</v>
      </c>
      <c r="D57" s="42"/>
      <c r="E57" s="44">
        <f>+SUM('1. Amazonas'!F84,'2. Loreto'!F84,'3. San Martín'!F84,'4. Ucayali'!F84)/1000</f>
        <v>47.129891999999991</v>
      </c>
      <c r="F57" s="50">
        <f>+E57/E$60</f>
        <v>0.13563587651923248</v>
      </c>
      <c r="G57" s="44">
        <f>+SUM('1. Amazonas'!H84,'2. Loreto'!H84,'3. San Martín'!H84,'4. Ucayali'!H84)/1000</f>
        <v>41.904070999999995</v>
      </c>
      <c r="H57" s="43">
        <f>+G57/E57</f>
        <v>0.88911875715734723</v>
      </c>
      <c r="S57" s="63"/>
      <c r="T57" s="304"/>
      <c r="W57" s="41" t="s">
        <v>40</v>
      </c>
      <c r="X57" s="310">
        <v>7462.88</v>
      </c>
    </row>
    <row r="58" spans="2:28">
      <c r="B58" s="62"/>
      <c r="C58" s="42" t="s">
        <v>37</v>
      </c>
      <c r="D58" s="42"/>
      <c r="E58" s="44">
        <f>+SUM('1. Amazonas'!F85,'2. Loreto'!F85,'3. San Martín'!F85,'4. Ucayali'!F85)/1000</f>
        <v>4.2599749999999998</v>
      </c>
      <c r="F58" s="43">
        <f t="shared" ref="F58:F60" si="4">+E58/E$60</f>
        <v>1.2259850777400837E-2</v>
      </c>
      <c r="G58" s="44">
        <f>+SUM('1. Amazonas'!H85,'2. Loreto'!H85,'3. San Martín'!H85,'4. Ucayali'!H85)/1000</f>
        <v>3.2815240000000006</v>
      </c>
      <c r="H58" s="43">
        <f t="shared" ref="H58:H60" si="5">+G58/E58</f>
        <v>0.77031531875187076</v>
      </c>
      <c r="S58" s="63"/>
      <c r="T58" s="304"/>
      <c r="W58" s="41" t="s">
        <v>35</v>
      </c>
      <c r="X58" s="310">
        <v>76426.083999999988</v>
      </c>
    </row>
    <row r="59" spans="2:28">
      <c r="B59" s="62"/>
      <c r="C59" s="214" t="s">
        <v>103</v>
      </c>
      <c r="D59" s="215"/>
      <c r="E59" s="44">
        <f>+SUM('1. Amazonas'!F86,'2. Loreto'!F86,'3. San Martín'!F86,'4. Ucayali'!F86)/1000</f>
        <v>296.08377499999995</v>
      </c>
      <c r="F59" s="43">
        <f t="shared" si="4"/>
        <v>0.85210427270336653</v>
      </c>
      <c r="G59" s="44">
        <f>+SUM('1. Amazonas'!H86,'2. Loreto'!H86,'3. San Martín'!H86,'4. Ucayali'!H86)/1000</f>
        <v>221.075468</v>
      </c>
      <c r="H59" s="43">
        <f t="shared" si="5"/>
        <v>0.74666525715568188</v>
      </c>
      <c r="S59" s="63"/>
      <c r="T59" s="304"/>
      <c r="W59" s="41" t="s">
        <v>41</v>
      </c>
      <c r="X59" s="310">
        <v>252760.04499999998</v>
      </c>
    </row>
    <row r="60" spans="2:28">
      <c r="B60" s="62"/>
      <c r="C60" s="206" t="s">
        <v>12</v>
      </c>
      <c r="D60" s="207"/>
      <c r="E60" s="40">
        <f>+SUM('1. Amazonas'!F87,'2. Loreto'!F87,'3. San Martín'!F87,'4. Ucayali'!F87)/1000</f>
        <v>347.47364199999998</v>
      </c>
      <c r="F60" s="125">
        <f t="shared" si="4"/>
        <v>1</v>
      </c>
      <c r="G60" s="40">
        <f>+SUM('1. Amazonas'!H87,'2. Loreto'!H87,'3. San Martín'!H87,'4. Ucayali'!H87)/1000</f>
        <v>266.26106300000004</v>
      </c>
      <c r="H60" s="46">
        <f t="shared" si="5"/>
        <v>0.76627700871768589</v>
      </c>
      <c r="S60" s="63"/>
      <c r="T60" s="304"/>
      <c r="W60" s="41" t="s">
        <v>42</v>
      </c>
      <c r="X60" s="310">
        <v>10824.633000000002</v>
      </c>
    </row>
    <row r="61" spans="2:28">
      <c r="B61" s="62"/>
      <c r="C61" s="129" t="s">
        <v>116</v>
      </c>
      <c r="D61" s="39"/>
      <c r="H61" s="39"/>
      <c r="S61" s="63"/>
      <c r="T61" s="304"/>
      <c r="W61" s="311"/>
      <c r="X61" s="304"/>
    </row>
    <row r="62" spans="2:28">
      <c r="B62" s="62"/>
      <c r="C62" s="130" t="s">
        <v>94</v>
      </c>
      <c r="D62" s="34"/>
      <c r="H62" s="34"/>
      <c r="I62" s="34"/>
      <c r="J62" s="34"/>
      <c r="K62" s="34"/>
      <c r="L62" s="34"/>
      <c r="M62" s="34"/>
      <c r="N62" s="34"/>
      <c r="S62" s="63"/>
      <c r="T62" s="304"/>
      <c r="U62" s="304"/>
      <c r="V62" s="304"/>
      <c r="W62" s="304"/>
      <c r="X62" s="304"/>
    </row>
    <row r="63" spans="2:28">
      <c r="B63" s="62"/>
      <c r="F63" s="34"/>
      <c r="G63" s="34"/>
      <c r="H63" s="34"/>
      <c r="I63" s="34"/>
      <c r="J63" s="34"/>
      <c r="K63" s="34"/>
      <c r="L63" s="34"/>
      <c r="M63" s="34"/>
      <c r="N63" s="34"/>
      <c r="S63" s="63"/>
      <c r="T63" s="41"/>
      <c r="U63" s="41"/>
      <c r="V63" s="41"/>
      <c r="W63" s="41"/>
      <c r="X63" s="41"/>
    </row>
    <row r="64" spans="2:28">
      <c r="B64" s="62"/>
      <c r="F64" s="34"/>
      <c r="G64" s="34"/>
      <c r="H64" s="34"/>
      <c r="I64" s="34"/>
      <c r="J64" s="34"/>
      <c r="K64" s="34"/>
      <c r="L64" s="34"/>
      <c r="M64" s="34"/>
      <c r="N64" s="34"/>
      <c r="S64" s="63"/>
      <c r="T64" s="41"/>
      <c r="U64" s="41"/>
      <c r="V64" s="41"/>
      <c r="W64" s="41"/>
      <c r="X64" s="41"/>
    </row>
    <row r="65" spans="2:28" ht="14.4">
      <c r="B65" s="62"/>
      <c r="D65" s="250" t="s">
        <v>131</v>
      </c>
      <c r="E65" s="250"/>
      <c r="F65" s="250"/>
      <c r="G65" s="250"/>
      <c r="H65" s="250"/>
      <c r="I65" s="250"/>
      <c r="J65" s="250"/>
      <c r="K65" s="250"/>
      <c r="L65" s="250"/>
      <c r="M65" s="250"/>
      <c r="N65" s="250"/>
      <c r="O65" s="250"/>
      <c r="P65" s="250"/>
      <c r="Q65" s="250"/>
      <c r="S65" s="63"/>
    </row>
    <row r="66" spans="2:28" ht="14.4">
      <c r="B66" s="62"/>
      <c r="D66" s="89"/>
      <c r="E66" s="89"/>
      <c r="F66" s="252" t="s">
        <v>54</v>
      </c>
      <c r="G66" s="252"/>
      <c r="H66" s="252"/>
      <c r="I66" s="252"/>
      <c r="J66" s="252"/>
      <c r="K66" s="252"/>
      <c r="L66" s="252"/>
      <c r="M66" s="252"/>
      <c r="N66" s="252"/>
      <c r="O66" s="89"/>
      <c r="P66" s="89"/>
      <c r="Q66" s="89"/>
      <c r="S66" s="63"/>
    </row>
    <row r="67" spans="2:28">
      <c r="B67" s="62"/>
      <c r="D67" s="253" t="s">
        <v>15</v>
      </c>
      <c r="E67" s="254"/>
      <c r="F67" s="257" t="s">
        <v>19</v>
      </c>
      <c r="G67" s="257"/>
      <c r="H67" s="257"/>
      <c r="I67" s="257" t="s">
        <v>20</v>
      </c>
      <c r="J67" s="257"/>
      <c r="K67" s="257"/>
      <c r="L67" s="257" t="s">
        <v>21</v>
      </c>
      <c r="M67" s="257"/>
      <c r="N67" s="257"/>
      <c r="O67" s="257" t="s">
        <v>12</v>
      </c>
      <c r="P67" s="257"/>
      <c r="Q67" s="257"/>
      <c r="S67" s="63"/>
    </row>
    <row r="68" spans="2:28">
      <c r="B68" s="62"/>
      <c r="D68" s="255"/>
      <c r="E68" s="256"/>
      <c r="F68" s="95" t="s">
        <v>6</v>
      </c>
      <c r="G68" s="95" t="s">
        <v>45</v>
      </c>
      <c r="H68" s="95" t="s">
        <v>18</v>
      </c>
      <c r="I68" s="95" t="s">
        <v>6</v>
      </c>
      <c r="J68" s="95" t="s">
        <v>45</v>
      </c>
      <c r="K68" s="95" t="s">
        <v>18</v>
      </c>
      <c r="L68" s="95" t="s">
        <v>6</v>
      </c>
      <c r="M68" s="95" t="s">
        <v>45</v>
      </c>
      <c r="N68" s="95" t="s">
        <v>18</v>
      </c>
      <c r="O68" s="95" t="s">
        <v>12</v>
      </c>
      <c r="P68" s="95" t="s">
        <v>45</v>
      </c>
      <c r="Q68" s="95" t="s">
        <v>18</v>
      </c>
      <c r="R68" s="37"/>
      <c r="S68" s="63"/>
    </row>
    <row r="69" spans="2:28">
      <c r="B69" s="62"/>
      <c r="D69" s="248" t="s">
        <v>11</v>
      </c>
      <c r="E69" s="249"/>
      <c r="F69" s="44">
        <f>+SUM('1. Amazonas'!E42+'2. Loreto'!E42+'3. San Martín'!E42+'4. Ucayali'!E42)/1000</f>
        <v>3.0525450000000003</v>
      </c>
      <c r="G69" s="44">
        <f>+SUM('1. Amazonas'!F42+'2. Loreto'!F42+'3. San Martín'!F42+'4. Ucayali'!F42)/1000</f>
        <v>2.2483249999999999</v>
      </c>
      <c r="H69" s="43">
        <f>+G69/F69</f>
        <v>0.73654114845153784</v>
      </c>
      <c r="I69" s="44">
        <f>+SUM('1. Amazonas'!H42+'2. Loreto'!H42+'3. San Martín'!H42+'4. Ucayali'!H42)/1000</f>
        <v>2.2499999999999999E-2</v>
      </c>
      <c r="J69" s="44">
        <f>+SUM('1. Amazonas'!I42+'2. Loreto'!I42+'3. San Martín'!I42+'4. Ucayali'!I42)/1000</f>
        <v>0</v>
      </c>
      <c r="K69" s="43">
        <f t="shared" ref="K69:K72" si="6">+J69/I69</f>
        <v>0</v>
      </c>
      <c r="L69" s="44">
        <f>+SUM('1. Amazonas'!K42+'2. Loreto'!K42+'3. San Martín'!K42+'4. Ucayali'!K42)/1000</f>
        <v>0</v>
      </c>
      <c r="M69" s="44">
        <f>+SUM('1. Amazonas'!L42+'2. Loreto'!L42+'3. San Martín'!L42+'4. Ucayali'!L42)/1000</f>
        <v>0</v>
      </c>
      <c r="N69" s="43" t="e">
        <f t="shared" ref="N69:N72" si="7">+M69/L69</f>
        <v>#DIV/0!</v>
      </c>
      <c r="O69" s="44">
        <f>+SUM('1. Amazonas'!N42+'2. Loreto'!N42+'3. San Martín'!N42+'4. Ucayali'!N42)/1000</f>
        <v>3.0750450000000003</v>
      </c>
      <c r="P69" s="44">
        <f>+SUM('1. Amazonas'!O42+'2. Loreto'!O42+'3. San Martín'!O42+'4. Ucayali'!O42)/1000</f>
        <v>2.2483249999999999</v>
      </c>
      <c r="Q69" s="43">
        <f t="shared" ref="Q69:Q72" si="8">+P69/O69</f>
        <v>0.73115190184208678</v>
      </c>
      <c r="R69" s="37"/>
      <c r="S69" s="63"/>
      <c r="U69" s="41"/>
    </row>
    <row r="70" spans="2:28">
      <c r="B70" s="62"/>
      <c r="D70" s="194" t="s">
        <v>10</v>
      </c>
      <c r="E70" s="195"/>
      <c r="F70" s="44">
        <f>+SUM('1. Amazonas'!E43+'2. Loreto'!E43+'3. San Martín'!E43+'4. Ucayali'!E43)/1000</f>
        <v>14.455675999999999</v>
      </c>
      <c r="G70" s="44">
        <f>+SUM('1. Amazonas'!F43+'2. Loreto'!F43+'3. San Martín'!F43+'4. Ucayali'!F43)/1000</f>
        <v>9.4565779999999968</v>
      </c>
      <c r="H70" s="43">
        <f t="shared" ref="H70:H72" si="9">+G70/F70</f>
        <v>0.65417750093458082</v>
      </c>
      <c r="I70" s="44">
        <f>+SUM('1. Amazonas'!H43+'2. Loreto'!H43+'3. San Martín'!H43+'4. Ucayali'!H43)/1000</f>
        <v>2.3816930000000007</v>
      </c>
      <c r="J70" s="44">
        <f>+SUM('1. Amazonas'!I43+'2. Loreto'!I43+'3. San Martín'!I43+'4. Ucayali'!I43)/1000</f>
        <v>1.4598770000000001</v>
      </c>
      <c r="K70" s="43">
        <f t="shared" si="6"/>
        <v>0.6129576733861164</v>
      </c>
      <c r="L70" s="44">
        <f>+SUM('1. Amazonas'!K43+'2. Loreto'!K43+'3. San Martín'!K43+'4. Ucayali'!K43)/1000</f>
        <v>1.260116</v>
      </c>
      <c r="M70" s="44">
        <f>+SUM('1. Amazonas'!L43+'2. Loreto'!L43+'3. San Martín'!L43+'4. Ucayali'!L43)/1000</f>
        <v>1.028618</v>
      </c>
      <c r="N70" s="43">
        <f t="shared" si="7"/>
        <v>0.81628834170822373</v>
      </c>
      <c r="O70" s="44">
        <f>+SUM('1. Amazonas'!N43+'2. Loreto'!N43+'3. San Martín'!N43+'4. Ucayali'!N43)/1000</f>
        <v>18.097484999999999</v>
      </c>
      <c r="P70" s="44">
        <f>+SUM('1. Amazonas'!O43+'2. Loreto'!O43+'3. San Martín'!O43+'4. Ucayali'!O43)/1000</f>
        <v>11.945072999999999</v>
      </c>
      <c r="Q70" s="43">
        <f t="shared" si="8"/>
        <v>0.66004049733982373</v>
      </c>
      <c r="R70" s="37"/>
      <c r="S70" s="63"/>
      <c r="U70" s="129" t="s">
        <v>116</v>
      </c>
      <c r="V70" s="41"/>
      <c r="W70" s="41"/>
      <c r="X70" s="41"/>
      <c r="Y70" s="41"/>
      <c r="Z70" s="41"/>
      <c r="AA70" s="41"/>
    </row>
    <row r="71" spans="2:28">
      <c r="B71" s="62"/>
      <c r="D71" s="248" t="s">
        <v>9</v>
      </c>
      <c r="E71" s="249"/>
      <c r="F71" s="44">
        <f>+SUM('1. Amazonas'!E44+'2. Loreto'!E44+'3. San Martín'!E44+'4. Ucayali'!E44)/1000</f>
        <v>236.23813199999998</v>
      </c>
      <c r="G71" s="44">
        <f>+SUM('1. Amazonas'!F44+'2. Loreto'!F44+'3. San Martín'!F44+'4. Ucayali'!F44)/1000</f>
        <v>192.45388400000002</v>
      </c>
      <c r="H71" s="43">
        <f t="shared" si="9"/>
        <v>0.81466053922234716</v>
      </c>
      <c r="I71" s="44">
        <f>+SUM('1. Amazonas'!H44+'2. Loreto'!H44+'3. San Martín'!H44+'4. Ucayali'!H44)/1000</f>
        <v>90.062979999999982</v>
      </c>
      <c r="J71" s="44">
        <f>+SUM('1. Amazonas'!I44+'2. Loreto'!I44+'3. San Martín'!I44+'4. Ucayali'!I44)/1000</f>
        <v>59.613780000000006</v>
      </c>
      <c r="K71" s="45">
        <f t="shared" si="6"/>
        <v>0.66191214192557268</v>
      </c>
      <c r="L71" s="44">
        <f>+SUM('1. Amazonas'!K44+'2. Loreto'!K44+'3. San Martín'!K44+'4. Ucayali'!K44)/1000</f>
        <v>0</v>
      </c>
      <c r="M71" s="44">
        <f>+SUM('1. Amazonas'!L44+'2. Loreto'!L44+'3. San Martín'!L44+'4. Ucayali'!L44)/1000</f>
        <v>0</v>
      </c>
      <c r="N71" s="45" t="e">
        <f t="shared" si="7"/>
        <v>#DIV/0!</v>
      </c>
      <c r="O71" s="44">
        <f>+SUM('1. Amazonas'!N44+'2. Loreto'!N44+'3. San Martín'!N44+'4. Ucayali'!N44)/1000</f>
        <v>326.30111199999999</v>
      </c>
      <c r="P71" s="44">
        <f>+SUM('1. Amazonas'!O44+'2. Loreto'!O44+'3. San Martín'!O44+'4. Ucayali'!O44)/1000</f>
        <v>252.06766399999998</v>
      </c>
      <c r="Q71" s="43">
        <f t="shared" si="8"/>
        <v>0.77250016849467551</v>
      </c>
      <c r="R71" s="37"/>
      <c r="S71" s="63"/>
      <c r="U71" s="33" t="s">
        <v>13</v>
      </c>
      <c r="V71" s="41"/>
      <c r="W71" s="41"/>
      <c r="X71" s="41"/>
      <c r="Y71" s="41"/>
      <c r="Z71" s="41"/>
      <c r="AA71" s="41"/>
    </row>
    <row r="72" spans="2:28">
      <c r="B72" s="62"/>
      <c r="D72" s="246" t="s">
        <v>12</v>
      </c>
      <c r="E72" s="247"/>
      <c r="F72" s="40">
        <f>SUM(F69:F71)</f>
        <v>253.74635299999997</v>
      </c>
      <c r="G72" s="40">
        <f>SUM(G69:G71)</f>
        <v>204.15878700000002</v>
      </c>
      <c r="H72" s="46">
        <f t="shared" si="9"/>
        <v>0.80457821200685409</v>
      </c>
      <c r="I72" s="40">
        <f t="shared" ref="I72:J72" si="10">SUM(I69:I71)</f>
        <v>92.467172999999988</v>
      </c>
      <c r="J72" s="40">
        <f t="shared" si="10"/>
        <v>61.073657000000004</v>
      </c>
      <c r="K72" s="46">
        <f t="shared" si="6"/>
        <v>0.66049015038017889</v>
      </c>
      <c r="L72" s="40">
        <f t="shared" ref="L72:M72" si="11">SUM(L69:L71)</f>
        <v>1.260116</v>
      </c>
      <c r="M72" s="40">
        <f t="shared" si="11"/>
        <v>1.028618</v>
      </c>
      <c r="N72" s="46">
        <f t="shared" si="7"/>
        <v>0.81628834170822373</v>
      </c>
      <c r="O72" s="40">
        <f t="shared" ref="O72" si="12">SUM(O69:O71)</f>
        <v>347.47364199999998</v>
      </c>
      <c r="P72" s="40">
        <f t="shared" ref="P72" si="13">SUM(P69:P71)</f>
        <v>266.26106199999998</v>
      </c>
      <c r="Q72" s="46">
        <f t="shared" si="8"/>
        <v>0.76627700583976954</v>
      </c>
      <c r="S72" s="63"/>
      <c r="U72" s="33"/>
      <c r="V72" s="41"/>
      <c r="W72" s="41"/>
      <c r="X72" s="41"/>
      <c r="Y72" s="41"/>
      <c r="Z72" s="41"/>
      <c r="AA72" s="41"/>
    </row>
    <row r="73" spans="2:28" ht="14.4" customHeight="1">
      <c r="B73" s="62"/>
      <c r="D73" s="47" t="s">
        <v>39</v>
      </c>
      <c r="E73" s="78"/>
      <c r="F73" s="78"/>
      <c r="G73" s="78"/>
      <c r="H73" s="78"/>
      <c r="I73" s="78"/>
      <c r="J73" s="78"/>
      <c r="K73" s="78"/>
      <c r="L73" s="78"/>
      <c r="M73" s="78"/>
      <c r="N73" s="78"/>
      <c r="O73" s="78"/>
      <c r="P73" s="78"/>
      <c r="Q73" s="78"/>
      <c r="S73" s="63"/>
    </row>
    <row r="74" spans="2:28" ht="14.4" customHeight="1">
      <c r="B74" s="62"/>
      <c r="D74" s="129" t="s">
        <v>116</v>
      </c>
      <c r="F74" s="56"/>
      <c r="G74" s="56"/>
      <c r="H74" s="34"/>
      <c r="I74" s="56"/>
      <c r="J74" s="56"/>
      <c r="K74" s="34"/>
      <c r="L74" s="56"/>
      <c r="M74" s="56"/>
      <c r="N74" s="34"/>
      <c r="S74" s="63"/>
      <c r="U74" s="250" t="s">
        <v>136</v>
      </c>
      <c r="V74" s="250"/>
      <c r="W74" s="250"/>
      <c r="X74" s="250"/>
      <c r="Y74" s="250"/>
      <c r="Z74" s="250"/>
      <c r="AA74" s="250"/>
    </row>
    <row r="75" spans="2:28" ht="14.4">
      <c r="B75" s="79"/>
      <c r="C75" s="57"/>
      <c r="D75" s="57" t="s">
        <v>94</v>
      </c>
      <c r="E75" s="57"/>
      <c r="F75" s="57"/>
      <c r="G75" s="57"/>
      <c r="H75" s="57"/>
      <c r="I75" s="57"/>
      <c r="J75" s="57"/>
      <c r="K75" s="57"/>
      <c r="L75" s="57"/>
      <c r="M75" s="57"/>
      <c r="N75" s="57"/>
      <c r="O75" s="57"/>
      <c r="P75" s="57"/>
      <c r="Q75" s="57"/>
      <c r="R75" s="57"/>
      <c r="S75" s="80"/>
      <c r="U75" s="250" t="s">
        <v>93</v>
      </c>
      <c r="V75" s="250"/>
      <c r="W75" s="250"/>
      <c r="X75" s="250"/>
      <c r="Y75" s="250"/>
      <c r="Z75" s="250"/>
      <c r="AA75" s="250"/>
      <c r="AB75" s="30"/>
    </row>
    <row r="76" spans="2:28" ht="14.4">
      <c r="U76" s="251" t="s">
        <v>43</v>
      </c>
      <c r="V76" s="251"/>
      <c r="W76" s="251"/>
      <c r="X76" s="251"/>
      <c r="Y76" s="251"/>
      <c r="Z76" s="251"/>
      <c r="AA76" s="251"/>
      <c r="AB76" s="30"/>
    </row>
    <row r="77" spans="2:28">
      <c r="U77" s="41"/>
      <c r="V77" s="41"/>
      <c r="W77" s="41"/>
      <c r="X77" s="41"/>
      <c r="Y77" s="41"/>
      <c r="Z77" s="41"/>
      <c r="AA77" s="41"/>
    </row>
    <row r="78" spans="2:28">
      <c r="U78" s="41"/>
      <c r="V78" s="41"/>
      <c r="W78" s="41"/>
      <c r="X78" s="41"/>
      <c r="Y78" s="41"/>
      <c r="Z78" s="41"/>
      <c r="AA78" s="41"/>
    </row>
    <row r="79" spans="2:28">
      <c r="U79" s="41"/>
      <c r="V79" s="41"/>
      <c r="W79" s="41"/>
      <c r="X79" s="41"/>
      <c r="Y79" s="41"/>
      <c r="Z79" s="41"/>
      <c r="AA79" s="41"/>
    </row>
    <row r="80" spans="2:28">
      <c r="U80" s="47"/>
      <c r="V80" s="47"/>
      <c r="W80" s="47"/>
      <c r="X80" s="47"/>
      <c r="Y80" s="47"/>
      <c r="Z80" s="41"/>
      <c r="AA80" s="41"/>
    </row>
    <row r="81" spans="21:27">
      <c r="U81" s="41"/>
      <c r="V81" s="41"/>
      <c r="W81" s="41"/>
      <c r="X81" s="41"/>
      <c r="Y81" s="41"/>
      <c r="Z81" s="41"/>
      <c r="AA81" s="41"/>
    </row>
    <row r="82" spans="21:27">
      <c r="U82" s="41"/>
      <c r="V82" s="312"/>
      <c r="W82" s="312"/>
      <c r="X82" s="312"/>
      <c r="Y82" s="312"/>
      <c r="Z82" s="312"/>
      <c r="AA82" s="312"/>
    </row>
    <row r="83" spans="21:27" ht="20.399999999999999">
      <c r="U83" s="41"/>
      <c r="V83" s="313" t="s">
        <v>55</v>
      </c>
      <c r="W83" s="313" t="s">
        <v>56</v>
      </c>
      <c r="X83" s="313" t="s">
        <v>57</v>
      </c>
      <c r="Y83" s="313" t="s">
        <v>21</v>
      </c>
      <c r="Z83" s="313" t="s">
        <v>58</v>
      </c>
      <c r="AA83" s="313"/>
    </row>
    <row r="84" spans="21:27">
      <c r="U84" s="41"/>
      <c r="V84" s="314" t="s">
        <v>11</v>
      </c>
      <c r="W84" s="315">
        <v>0.73654114845153784</v>
      </c>
      <c r="X84" s="315">
        <v>0</v>
      </c>
      <c r="Y84" s="315"/>
      <c r="Z84" s="315">
        <v>0.73115190184208678</v>
      </c>
      <c r="AA84" s="315"/>
    </row>
    <row r="85" spans="21:27">
      <c r="U85" s="41"/>
      <c r="V85" s="314" t="s">
        <v>10</v>
      </c>
      <c r="W85" s="315">
        <v>0.65417750093458082</v>
      </c>
      <c r="X85" s="315">
        <v>0.6129576733861164</v>
      </c>
      <c r="Y85" s="315">
        <v>0.81628834170822373</v>
      </c>
      <c r="Z85" s="315">
        <v>0.66004049733982373</v>
      </c>
      <c r="AA85" s="315"/>
    </row>
    <row r="86" spans="21:27">
      <c r="U86" s="41"/>
      <c r="V86" s="314" t="s">
        <v>9</v>
      </c>
      <c r="W86" s="315">
        <v>0.81466053922234716</v>
      </c>
      <c r="X86" s="315">
        <v>0.66191214192557268</v>
      </c>
      <c r="Y86" s="315"/>
      <c r="Z86" s="315">
        <v>0.77250016849467551</v>
      </c>
      <c r="AA86" s="316"/>
    </row>
    <row r="87" spans="21:27">
      <c r="U87" s="41"/>
      <c r="V87" s="304"/>
      <c r="W87" s="304"/>
      <c r="X87" s="304"/>
      <c r="Y87" s="304"/>
      <c r="Z87" s="304"/>
      <c r="AA87" s="304"/>
    </row>
    <row r="88" spans="21:27">
      <c r="U88" s="41"/>
      <c r="V88" s="41"/>
      <c r="W88" s="41"/>
      <c r="X88" s="41"/>
      <c r="Y88" s="41"/>
      <c r="Z88" s="41"/>
      <c r="AA88" s="41"/>
    </row>
    <row r="89" spans="21:27">
      <c r="U89" s="41"/>
      <c r="V89" s="41"/>
      <c r="W89" s="41"/>
      <c r="X89" s="41"/>
      <c r="Y89" s="41"/>
      <c r="Z89" s="41"/>
      <c r="AA89" s="41"/>
    </row>
    <row r="90" spans="21:27">
      <c r="U90" s="41"/>
      <c r="V90" s="41"/>
      <c r="W90" s="41"/>
      <c r="X90" s="41"/>
      <c r="Y90" s="41"/>
      <c r="Z90" s="41"/>
      <c r="AA90" s="41"/>
    </row>
    <row r="91" spans="21:27">
      <c r="U91" s="41"/>
      <c r="V91" s="41"/>
      <c r="W91" s="41"/>
      <c r="X91" s="41"/>
      <c r="Y91" s="41"/>
      <c r="Z91" s="41"/>
      <c r="AA91" s="41"/>
    </row>
    <row r="92" spans="21:27">
      <c r="U92" s="41"/>
      <c r="V92" s="41"/>
      <c r="W92" s="41"/>
      <c r="X92" s="41"/>
      <c r="Y92" s="41"/>
      <c r="Z92" s="41"/>
      <c r="AA92" s="41"/>
    </row>
    <row r="93" spans="21:27">
      <c r="U93" s="41"/>
      <c r="V93" s="41"/>
      <c r="W93" s="41"/>
      <c r="X93" s="41"/>
      <c r="Y93" s="41"/>
      <c r="Z93" s="41"/>
      <c r="AA93" s="41"/>
    </row>
    <row r="94" spans="21:27">
      <c r="U94" s="41"/>
      <c r="V94" s="41"/>
      <c r="W94" s="41"/>
      <c r="X94" s="41"/>
      <c r="Y94" s="41"/>
      <c r="Z94" s="41"/>
      <c r="AA94" s="41"/>
    </row>
    <row r="95" spans="21:27">
      <c r="Z95" s="41"/>
      <c r="AA95" s="41"/>
    </row>
    <row r="96" spans="21:27">
      <c r="U96" s="124" t="s">
        <v>91</v>
      </c>
      <c r="V96" s="41"/>
      <c r="W96" s="41"/>
      <c r="X96" s="41"/>
      <c r="Y96" s="41"/>
      <c r="Z96" s="41"/>
      <c r="AA96" s="41"/>
    </row>
    <row r="97" spans="21:27">
      <c r="U97" s="129" t="s">
        <v>116</v>
      </c>
      <c r="V97" s="41"/>
      <c r="W97" s="41"/>
      <c r="X97" s="41"/>
      <c r="Y97" s="41"/>
      <c r="Z97" s="41"/>
      <c r="AA97" s="41"/>
    </row>
    <row r="98" spans="21:27">
      <c r="U98" s="33" t="s">
        <v>13</v>
      </c>
      <c r="V98" s="41"/>
      <c r="W98" s="41"/>
      <c r="X98" s="41"/>
      <c r="Y98" s="41"/>
      <c r="Z98" s="41"/>
      <c r="AA98" s="41"/>
    </row>
    <row r="99" spans="21:27">
      <c r="U99" s="41"/>
      <c r="V99" s="41"/>
      <c r="W99" s="41"/>
      <c r="X99" s="41"/>
      <c r="Y99" s="41"/>
      <c r="Z99" s="41"/>
      <c r="AA99" s="41"/>
    </row>
    <row r="100" spans="21:27">
      <c r="U100" s="41"/>
      <c r="V100" s="41"/>
      <c r="W100" s="41"/>
      <c r="X100" s="41"/>
      <c r="Y100" s="41"/>
      <c r="Z100" s="41"/>
      <c r="AA100" s="41"/>
    </row>
    <row r="101" spans="21:27">
      <c r="U101" s="41"/>
      <c r="V101" s="41"/>
      <c r="W101" s="41"/>
      <c r="X101" s="41"/>
      <c r="Y101" s="41"/>
      <c r="Z101" s="41"/>
      <c r="AA101" s="41"/>
    </row>
  </sheetData>
  <autoFilter ref="V11:Z16" xr:uid="{9E491621-EB83-4A5D-A949-1304F9F965B3}">
    <sortState xmlns:xlrd2="http://schemas.microsoft.com/office/spreadsheetml/2017/richdata2" ref="V12:Z16">
      <sortCondition descending="1" ref="W11:W16"/>
    </sortState>
  </autoFilter>
  <sortState xmlns:xlrd2="http://schemas.microsoft.com/office/spreadsheetml/2017/richdata2" ref="V12:Z18">
    <sortCondition descending="1" ref="W12:W18"/>
  </sortState>
  <mergeCells count="36">
    <mergeCell ref="U3:AA4"/>
    <mergeCell ref="U49:AA50"/>
    <mergeCell ref="U74:AA74"/>
    <mergeCell ref="U51:AA51"/>
    <mergeCell ref="C24:R25"/>
    <mergeCell ref="K13:K14"/>
    <mergeCell ref="L13:L14"/>
    <mergeCell ref="U5:AA5"/>
    <mergeCell ref="C7:R7"/>
    <mergeCell ref="C8:R9"/>
    <mergeCell ref="U28:AA28"/>
    <mergeCell ref="U26:AA27"/>
    <mergeCell ref="C28:H29"/>
    <mergeCell ref="C30:H30"/>
    <mergeCell ref="C42:I42"/>
    <mergeCell ref="C40:I41"/>
    <mergeCell ref="D65:Q65"/>
    <mergeCell ref="F66:N66"/>
    <mergeCell ref="D67:E68"/>
    <mergeCell ref="F67:H67"/>
    <mergeCell ref="I67:K67"/>
    <mergeCell ref="L67:N67"/>
    <mergeCell ref="O67:Q67"/>
    <mergeCell ref="D72:E72"/>
    <mergeCell ref="D69:E69"/>
    <mergeCell ref="U75:AA75"/>
    <mergeCell ref="U76:AA76"/>
    <mergeCell ref="D71:E71"/>
    <mergeCell ref="C55:H55"/>
    <mergeCell ref="C53:H54"/>
    <mergeCell ref="B2:S2"/>
    <mergeCell ref="D13:F13"/>
    <mergeCell ref="G13:I13"/>
    <mergeCell ref="C13:C14"/>
    <mergeCell ref="C11:I11"/>
    <mergeCell ref="C12:I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491BE-B2F1-43F0-A85B-865D70669873}">
  <dimension ref="A2:T90"/>
  <sheetViews>
    <sheetView zoomScaleNormal="100" workbookViewId="0">
      <selection activeCell="L18" sqref="L18:M18"/>
    </sheetView>
  </sheetViews>
  <sheetFormatPr defaultColWidth="0" defaultRowHeight="13.8"/>
  <cols>
    <col min="1" max="19" width="9.77734375" style="133" customWidth="1"/>
    <col min="20" max="20" width="11.6640625" style="133" customWidth="1"/>
    <col min="21" max="16384" width="11.44140625" style="133" hidden="1"/>
  </cols>
  <sheetData>
    <row r="2" spans="2:19">
      <c r="B2" s="293" t="s">
        <v>112</v>
      </c>
      <c r="C2" s="293"/>
      <c r="D2" s="293"/>
      <c r="E2" s="293"/>
      <c r="F2" s="293"/>
      <c r="G2" s="293"/>
      <c r="H2" s="293"/>
      <c r="I2" s="293"/>
      <c r="J2" s="293"/>
      <c r="K2" s="293"/>
      <c r="L2" s="293"/>
      <c r="M2" s="293"/>
      <c r="N2" s="293"/>
      <c r="O2" s="293"/>
      <c r="P2" s="293"/>
      <c r="Q2" s="293"/>
      <c r="R2" s="293"/>
      <c r="S2" s="293"/>
    </row>
    <row r="3" spans="2:19">
      <c r="B3" s="293"/>
      <c r="C3" s="293"/>
      <c r="D3" s="293"/>
      <c r="E3" s="293"/>
      <c r="F3" s="293"/>
      <c r="G3" s="293"/>
      <c r="H3" s="293"/>
      <c r="I3" s="293"/>
      <c r="J3" s="293"/>
      <c r="K3" s="293"/>
      <c r="L3" s="293"/>
      <c r="M3" s="293"/>
      <c r="N3" s="293"/>
      <c r="O3" s="293"/>
      <c r="P3" s="293"/>
      <c r="Q3" s="293"/>
      <c r="R3" s="293"/>
      <c r="S3" s="293"/>
    </row>
    <row r="4" spans="2:19">
      <c r="B4" s="134"/>
      <c r="H4" s="134"/>
      <c r="O4" s="134"/>
      <c r="P4" s="134"/>
    </row>
    <row r="5" spans="2:19">
      <c r="B5" s="134"/>
      <c r="H5" s="134"/>
      <c r="O5" s="134"/>
      <c r="P5" s="134"/>
    </row>
    <row r="7" spans="2:19">
      <c r="B7" s="135"/>
      <c r="C7" s="136"/>
      <c r="D7" s="136"/>
      <c r="E7" s="136"/>
      <c r="F7" s="136"/>
      <c r="G7" s="136"/>
      <c r="H7" s="136"/>
      <c r="I7" s="136"/>
      <c r="J7" s="136"/>
      <c r="K7" s="136"/>
      <c r="L7" s="136"/>
      <c r="M7" s="136"/>
      <c r="N7" s="136"/>
      <c r="O7" s="136"/>
      <c r="P7" s="136"/>
      <c r="Q7" s="136"/>
      <c r="R7" s="136"/>
      <c r="S7" s="137"/>
    </row>
    <row r="8" spans="2:19">
      <c r="B8" s="138"/>
      <c r="C8" s="271" t="s">
        <v>3</v>
      </c>
      <c r="D8" s="271"/>
      <c r="E8" s="271"/>
      <c r="F8" s="271"/>
      <c r="G8" s="271"/>
      <c r="H8" s="271"/>
      <c r="I8" s="271"/>
      <c r="J8" s="271"/>
      <c r="K8" s="271"/>
      <c r="L8" s="271"/>
      <c r="M8" s="271"/>
      <c r="N8" s="271"/>
      <c r="O8" s="271"/>
      <c r="P8" s="271"/>
      <c r="Q8" s="271"/>
      <c r="R8" s="271"/>
      <c r="S8" s="139"/>
    </row>
    <row r="9" spans="2:19" ht="13.8" customHeight="1">
      <c r="B9" s="138"/>
      <c r="C9" s="294" t="s">
        <v>125</v>
      </c>
      <c r="D9" s="294"/>
      <c r="E9" s="294"/>
      <c r="F9" s="294"/>
      <c r="G9" s="294"/>
      <c r="H9" s="294"/>
      <c r="I9" s="294"/>
      <c r="J9" s="294"/>
      <c r="K9" s="294"/>
      <c r="L9" s="294"/>
      <c r="M9" s="294"/>
      <c r="N9" s="294"/>
      <c r="O9" s="294"/>
      <c r="P9" s="294"/>
      <c r="Q9" s="294"/>
      <c r="R9" s="294"/>
      <c r="S9" s="140"/>
    </row>
    <row r="10" spans="2:19">
      <c r="B10" s="138"/>
      <c r="C10" s="294"/>
      <c r="D10" s="294"/>
      <c r="E10" s="294"/>
      <c r="F10" s="294"/>
      <c r="G10" s="294"/>
      <c r="H10" s="294"/>
      <c r="I10" s="294"/>
      <c r="J10" s="294"/>
      <c r="K10" s="294"/>
      <c r="L10" s="294"/>
      <c r="M10" s="294"/>
      <c r="N10" s="294"/>
      <c r="O10" s="294"/>
      <c r="P10" s="294"/>
      <c r="Q10" s="294"/>
      <c r="R10" s="294"/>
      <c r="S10" s="140"/>
    </row>
    <row r="11" spans="2:19">
      <c r="B11" s="138"/>
      <c r="C11" s="141"/>
      <c r="D11" s="141"/>
      <c r="E11" s="141"/>
      <c r="O11" s="141"/>
      <c r="P11" s="141"/>
      <c r="R11" s="141"/>
      <c r="S11" s="126"/>
    </row>
    <row r="12" spans="2:19" ht="14.4" customHeight="1">
      <c r="B12" s="138"/>
      <c r="C12" s="297" t="s">
        <v>100</v>
      </c>
      <c r="D12" s="297"/>
      <c r="E12" s="297"/>
      <c r="F12" s="297"/>
      <c r="G12" s="297"/>
      <c r="H12" s="297"/>
      <c r="I12" s="297"/>
      <c r="J12" s="297"/>
      <c r="O12" s="141"/>
      <c r="P12" s="141"/>
      <c r="R12" s="141"/>
      <c r="S12" s="126"/>
    </row>
    <row r="13" spans="2:19" ht="12" customHeight="1">
      <c r="B13" s="138"/>
      <c r="C13" s="297"/>
      <c r="D13" s="297"/>
      <c r="E13" s="297"/>
      <c r="F13" s="297"/>
      <c r="G13" s="297"/>
      <c r="H13" s="297"/>
      <c r="I13" s="297"/>
      <c r="J13" s="297"/>
      <c r="K13" s="142"/>
      <c r="L13" s="142"/>
      <c r="M13" s="142"/>
      <c r="N13" s="142"/>
      <c r="P13" s="127"/>
      <c r="S13" s="126"/>
    </row>
    <row r="14" spans="2:19" ht="12" customHeight="1">
      <c r="B14" s="138"/>
      <c r="C14" s="295" t="s">
        <v>4</v>
      </c>
      <c r="D14" s="295"/>
      <c r="E14" s="295"/>
      <c r="F14" s="295"/>
      <c r="G14" s="295"/>
      <c r="H14" s="295"/>
      <c r="I14" s="295"/>
      <c r="J14" s="295"/>
      <c r="N14" s="142"/>
      <c r="O14" s="127"/>
      <c r="P14" s="127"/>
      <c r="S14" s="126"/>
    </row>
    <row r="15" spans="2:19" ht="12" customHeight="1">
      <c r="B15" s="138"/>
      <c r="C15" s="265" t="s">
        <v>5</v>
      </c>
      <c r="D15" s="265"/>
      <c r="E15" s="265">
        <v>2020</v>
      </c>
      <c r="F15" s="265"/>
      <c r="G15" s="265"/>
      <c r="H15" s="265">
        <v>2019</v>
      </c>
      <c r="I15" s="265"/>
      <c r="J15" s="265"/>
      <c r="L15" s="296" t="s">
        <v>38</v>
      </c>
      <c r="M15" s="296"/>
      <c r="S15" s="126"/>
    </row>
    <row r="16" spans="2:19">
      <c r="B16" s="138"/>
      <c r="C16" s="265"/>
      <c r="D16" s="265"/>
      <c r="E16" s="177" t="s">
        <v>6</v>
      </c>
      <c r="F16" s="177" t="s">
        <v>7</v>
      </c>
      <c r="G16" s="177" t="s">
        <v>8</v>
      </c>
      <c r="H16" s="177" t="s">
        <v>6</v>
      </c>
      <c r="I16" s="177" t="s">
        <v>7</v>
      </c>
      <c r="J16" s="177" t="s">
        <v>8</v>
      </c>
      <c r="K16" s="143"/>
      <c r="L16" s="296"/>
      <c r="M16" s="296"/>
      <c r="S16" s="139"/>
    </row>
    <row r="17" spans="2:19">
      <c r="B17" s="138"/>
      <c r="C17" s="178" t="s">
        <v>11</v>
      </c>
      <c r="D17" s="178"/>
      <c r="E17" s="179">
        <v>991.30899999999997</v>
      </c>
      <c r="F17" s="179">
        <v>825.71199999999999</v>
      </c>
      <c r="G17" s="180">
        <f>+F17/E17</f>
        <v>0.83295117869402979</v>
      </c>
      <c r="H17" s="179">
        <v>139.036</v>
      </c>
      <c r="I17" s="179">
        <v>0</v>
      </c>
      <c r="J17" s="180">
        <f>+I17/H17</f>
        <v>0</v>
      </c>
      <c r="K17" s="144"/>
      <c r="L17" s="298">
        <f>(G17-J17)*100</f>
        <v>83.295117869402986</v>
      </c>
      <c r="M17" s="298"/>
      <c r="S17" s="139"/>
    </row>
    <row r="18" spans="2:19">
      <c r="B18" s="138"/>
      <c r="C18" s="178" t="s">
        <v>101</v>
      </c>
      <c r="D18" s="178"/>
      <c r="E18" s="179">
        <v>4250.2650000000003</v>
      </c>
      <c r="F18" s="179">
        <v>3181.5749999999998</v>
      </c>
      <c r="G18" s="180">
        <f t="shared" ref="G18:G19" si="0">+F18/E18</f>
        <v>0.74855920748470972</v>
      </c>
      <c r="H18" s="179">
        <v>3325.9690000000001</v>
      </c>
      <c r="I18" s="179">
        <v>2891.6660000000002</v>
      </c>
      <c r="J18" s="180">
        <f>+I18/H18</f>
        <v>0.8694206109557846</v>
      </c>
      <c r="K18" s="144"/>
      <c r="L18" s="298">
        <f>(G18-J18)*100</f>
        <v>-12.086140347107488</v>
      </c>
      <c r="M18" s="298"/>
      <c r="S18" s="139"/>
    </row>
    <row r="19" spans="2:19">
      <c r="B19" s="138"/>
      <c r="C19" s="178" t="s">
        <v>9</v>
      </c>
      <c r="D19" s="178"/>
      <c r="E19" s="179">
        <v>35701.144</v>
      </c>
      <c r="F19" s="179">
        <v>34114.606</v>
      </c>
      <c r="G19" s="180">
        <f t="shared" si="0"/>
        <v>0.95556058371686914</v>
      </c>
      <c r="H19" s="179">
        <v>47598.807000000001</v>
      </c>
      <c r="I19" s="179">
        <v>7682.6469999999999</v>
      </c>
      <c r="J19" s="180">
        <f>+I19/H19</f>
        <v>0.16140419233616507</v>
      </c>
      <c r="K19" s="144"/>
      <c r="L19" s="298">
        <f>(G19-J19)*100</f>
        <v>79.415639138070404</v>
      </c>
      <c r="M19" s="298"/>
      <c r="S19" s="139"/>
    </row>
    <row r="20" spans="2:19">
      <c r="B20" s="138"/>
      <c r="C20" s="268" t="s">
        <v>12</v>
      </c>
      <c r="D20" s="269"/>
      <c r="E20" s="181">
        <f>SUM(E17:E19)</f>
        <v>40942.718000000001</v>
      </c>
      <c r="F20" s="181">
        <f>SUM(F17:F19)</f>
        <v>38121.892999999996</v>
      </c>
      <c r="G20" s="182">
        <f>+F20/E20</f>
        <v>0.93110313291853253</v>
      </c>
      <c r="H20" s="181">
        <f>SUM(H17:H19)</f>
        <v>51063.811999999998</v>
      </c>
      <c r="I20" s="181">
        <f>SUM(I17:I19)</f>
        <v>10574.313</v>
      </c>
      <c r="J20" s="182">
        <f>+I20/H20</f>
        <v>0.20708036838299498</v>
      </c>
      <c r="K20" s="156"/>
      <c r="L20" s="298">
        <f>(G20-J20)*100</f>
        <v>72.402276453553753</v>
      </c>
      <c r="M20" s="298"/>
      <c r="S20" s="139"/>
    </row>
    <row r="21" spans="2:19">
      <c r="B21" s="138"/>
      <c r="C21" s="129" t="s">
        <v>116</v>
      </c>
      <c r="D21" s="176"/>
      <c r="E21" s="176"/>
      <c r="F21" s="176"/>
      <c r="G21" s="176"/>
      <c r="H21" s="176"/>
      <c r="I21" s="176"/>
      <c r="J21" s="176"/>
      <c r="N21" s="146"/>
      <c r="O21" s="147"/>
      <c r="S21" s="139"/>
    </row>
    <row r="22" spans="2:19">
      <c r="B22" s="138"/>
      <c r="C22" s="130" t="s">
        <v>94</v>
      </c>
      <c r="D22" s="148"/>
      <c r="E22" s="148"/>
      <c r="F22" s="148"/>
      <c r="G22" s="149"/>
      <c r="H22" s="148"/>
      <c r="I22" s="148"/>
      <c r="J22" s="148"/>
      <c r="K22" s="148"/>
      <c r="L22" s="148"/>
      <c r="M22" s="148"/>
      <c r="N22" s="150"/>
      <c r="O22" s="147"/>
      <c r="S22" s="139"/>
    </row>
    <row r="23" spans="2:19">
      <c r="B23" s="138"/>
      <c r="C23" s="151"/>
      <c r="D23" s="151"/>
      <c r="E23" s="134"/>
      <c r="F23" s="151"/>
      <c r="G23" s="151"/>
      <c r="H23" s="151"/>
      <c r="I23" s="151"/>
      <c r="J23" s="151"/>
      <c r="K23" s="152"/>
      <c r="L23" s="151"/>
      <c r="M23" s="151"/>
      <c r="N23" s="151"/>
      <c r="O23" s="151"/>
      <c r="P23" s="151"/>
      <c r="R23" s="151"/>
      <c r="S23" s="139"/>
    </row>
    <row r="24" spans="2:19">
      <c r="B24" s="138"/>
      <c r="S24" s="139"/>
    </row>
    <row r="25" spans="2:19" ht="14.4" customHeight="1">
      <c r="B25" s="138"/>
      <c r="C25" s="264" t="s">
        <v>96</v>
      </c>
      <c r="D25" s="264"/>
      <c r="E25" s="264"/>
      <c r="F25" s="264"/>
      <c r="G25" s="264"/>
      <c r="H25" s="264"/>
      <c r="S25" s="139"/>
    </row>
    <row r="26" spans="2:19">
      <c r="B26" s="138"/>
      <c r="C26" s="264"/>
      <c r="D26" s="264"/>
      <c r="E26" s="264"/>
      <c r="F26" s="264"/>
      <c r="G26" s="264"/>
      <c r="H26" s="264"/>
      <c r="M26" s="153"/>
      <c r="S26" s="139"/>
    </row>
    <row r="27" spans="2:19">
      <c r="B27" s="138"/>
      <c r="C27" s="270" t="s">
        <v>14</v>
      </c>
      <c r="D27" s="270"/>
      <c r="E27" s="270"/>
      <c r="F27" s="270"/>
      <c r="G27" s="270"/>
      <c r="H27" s="270"/>
      <c r="S27" s="139"/>
    </row>
    <row r="28" spans="2:19">
      <c r="B28" s="138"/>
      <c r="C28" s="265" t="s">
        <v>15</v>
      </c>
      <c r="D28" s="265"/>
      <c r="E28" s="177" t="s">
        <v>6</v>
      </c>
      <c r="F28" s="177" t="s">
        <v>16</v>
      </c>
      <c r="G28" s="177" t="s">
        <v>17</v>
      </c>
      <c r="H28" s="177" t="s">
        <v>18</v>
      </c>
      <c r="S28" s="139"/>
    </row>
    <row r="29" spans="2:19">
      <c r="B29" s="138"/>
      <c r="C29" s="266" t="s">
        <v>19</v>
      </c>
      <c r="D29" s="267"/>
      <c r="E29" s="185">
        <v>39248.028999999995</v>
      </c>
      <c r="F29" s="186">
        <f>+E29/E$32</f>
        <v>0.95860829268833592</v>
      </c>
      <c r="G29" s="185">
        <v>36947.621000000006</v>
      </c>
      <c r="H29" s="187">
        <f>+G29/E29</f>
        <v>0.94138793568461776</v>
      </c>
      <c r="M29" s="156"/>
      <c r="N29" s="156"/>
      <c r="S29" s="139"/>
    </row>
    <row r="30" spans="2:19">
      <c r="B30" s="138"/>
      <c r="C30" s="266" t="s">
        <v>20</v>
      </c>
      <c r="D30" s="267"/>
      <c r="E30" s="185">
        <v>1069.18</v>
      </c>
      <c r="F30" s="186">
        <f t="shared" ref="F30:F32" si="1">+E30/E$32</f>
        <v>2.6114045481787512E-2</v>
      </c>
      <c r="G30" s="185">
        <v>774.20900000000006</v>
      </c>
      <c r="H30" s="187">
        <f>+G30/E30</f>
        <v>0.72411474213883542</v>
      </c>
      <c r="L30" s="156"/>
      <c r="M30" s="156"/>
      <c r="N30" s="156"/>
      <c r="S30" s="139"/>
    </row>
    <row r="31" spans="2:19">
      <c r="B31" s="138"/>
      <c r="C31" s="266" t="s">
        <v>21</v>
      </c>
      <c r="D31" s="267"/>
      <c r="E31" s="185">
        <v>625.50900000000001</v>
      </c>
      <c r="F31" s="186">
        <f t="shared" si="1"/>
        <v>1.5277661829876563E-2</v>
      </c>
      <c r="G31" s="185">
        <v>400.06299999999999</v>
      </c>
      <c r="H31" s="187">
        <f>+G31/E31</f>
        <v>0.63957992610817749</v>
      </c>
      <c r="L31" s="156"/>
      <c r="M31" s="156"/>
      <c r="N31" s="156"/>
      <c r="S31" s="139"/>
    </row>
    <row r="32" spans="2:19">
      <c r="B32" s="138"/>
      <c r="C32" s="268" t="s">
        <v>12</v>
      </c>
      <c r="D32" s="269"/>
      <c r="E32" s="181">
        <f>SUM(E29:E31)</f>
        <v>40942.717999999993</v>
      </c>
      <c r="F32" s="188">
        <f t="shared" si="1"/>
        <v>1</v>
      </c>
      <c r="G32" s="181">
        <f>SUM(G29:G31)</f>
        <v>38121.893000000011</v>
      </c>
      <c r="H32" s="189">
        <f>+G32/E32</f>
        <v>0.93110313291853308</v>
      </c>
      <c r="L32" s="156"/>
      <c r="M32" s="156"/>
      <c r="N32" s="156"/>
      <c r="S32" s="139"/>
    </row>
    <row r="33" spans="1:19">
      <c r="B33" s="138"/>
      <c r="C33" s="131" t="s">
        <v>95</v>
      </c>
      <c r="D33" s="156"/>
      <c r="E33" s="156"/>
      <c r="F33" s="158"/>
      <c r="G33" s="158"/>
      <c r="H33" s="159"/>
      <c r="L33" s="156"/>
      <c r="M33" s="156"/>
      <c r="N33" s="156"/>
      <c r="S33" s="139"/>
    </row>
    <row r="34" spans="1:19">
      <c r="B34" s="138"/>
      <c r="C34" s="129" t="s">
        <v>116</v>
      </c>
      <c r="D34" s="161"/>
      <c r="E34" s="161"/>
      <c r="F34" s="161"/>
      <c r="G34" s="161"/>
      <c r="H34" s="161"/>
      <c r="I34" s="161"/>
      <c r="J34" s="161"/>
      <c r="K34" s="161"/>
      <c r="S34" s="139"/>
    </row>
    <row r="35" spans="1:19">
      <c r="B35" s="138"/>
      <c r="C35" s="130" t="s">
        <v>94</v>
      </c>
      <c r="F35" s="162"/>
      <c r="G35" s="162"/>
      <c r="H35" s="163"/>
      <c r="I35" s="162"/>
      <c r="J35" s="162"/>
      <c r="K35" s="163"/>
      <c r="S35" s="139"/>
    </row>
    <row r="36" spans="1:19">
      <c r="B36" s="138"/>
      <c r="S36" s="139"/>
    </row>
    <row r="37" spans="1:19">
      <c r="B37" s="138"/>
      <c r="S37" s="139"/>
    </row>
    <row r="38" spans="1:19">
      <c r="B38" s="138"/>
      <c r="C38" s="262" t="s">
        <v>22</v>
      </c>
      <c r="D38" s="262"/>
      <c r="E38" s="262"/>
      <c r="F38" s="262"/>
      <c r="G38" s="262"/>
      <c r="H38" s="262"/>
      <c r="I38" s="262"/>
      <c r="J38" s="262"/>
      <c r="K38" s="262"/>
      <c r="L38" s="262"/>
      <c r="M38" s="262"/>
      <c r="N38" s="262"/>
      <c r="O38" s="262"/>
      <c r="P38" s="262"/>
      <c r="S38" s="139"/>
    </row>
    <row r="39" spans="1:19">
      <c r="B39" s="138"/>
      <c r="E39" s="263" t="s">
        <v>23</v>
      </c>
      <c r="F39" s="263"/>
      <c r="G39" s="263"/>
      <c r="H39" s="263"/>
      <c r="I39" s="263"/>
      <c r="J39" s="263"/>
      <c r="K39" s="263"/>
      <c r="L39" s="263"/>
      <c r="M39" s="263"/>
      <c r="S39" s="139"/>
    </row>
    <row r="40" spans="1:19">
      <c r="B40" s="138"/>
      <c r="C40" s="285" t="s">
        <v>15</v>
      </c>
      <c r="D40" s="286"/>
      <c r="E40" s="279" t="s">
        <v>19</v>
      </c>
      <c r="F40" s="279"/>
      <c r="G40" s="279"/>
      <c r="H40" s="279" t="s">
        <v>20</v>
      </c>
      <c r="I40" s="279"/>
      <c r="J40" s="279"/>
      <c r="K40" s="279" t="s">
        <v>21</v>
      </c>
      <c r="L40" s="279"/>
      <c r="M40" s="279"/>
      <c r="N40" s="279" t="s">
        <v>12</v>
      </c>
      <c r="O40" s="279"/>
      <c r="P40" s="279"/>
      <c r="S40" s="139"/>
    </row>
    <row r="41" spans="1:19">
      <c r="B41" s="138"/>
      <c r="C41" s="287"/>
      <c r="D41" s="288"/>
      <c r="E41" s="128" t="s">
        <v>6</v>
      </c>
      <c r="F41" s="128" t="s">
        <v>17</v>
      </c>
      <c r="G41" s="128" t="s">
        <v>18</v>
      </c>
      <c r="H41" s="128" t="s">
        <v>6</v>
      </c>
      <c r="I41" s="128" t="s">
        <v>17</v>
      </c>
      <c r="J41" s="128" t="s">
        <v>18</v>
      </c>
      <c r="K41" s="128" t="s">
        <v>6</v>
      </c>
      <c r="L41" s="128" t="s">
        <v>17</v>
      </c>
      <c r="M41" s="128" t="s">
        <v>18</v>
      </c>
      <c r="N41" s="128" t="s">
        <v>12</v>
      </c>
      <c r="O41" s="128" t="s">
        <v>17</v>
      </c>
      <c r="P41" s="128" t="s">
        <v>8</v>
      </c>
      <c r="S41" s="139"/>
    </row>
    <row r="42" spans="1:19">
      <c r="B42" s="138"/>
      <c r="C42" s="280" t="s">
        <v>11</v>
      </c>
      <c r="D42" s="281"/>
      <c r="E42" s="155">
        <v>991.30899999999997</v>
      </c>
      <c r="F42" s="155">
        <v>825.71199999999999</v>
      </c>
      <c r="G42" s="164">
        <f>+F42/E42</f>
        <v>0.83295117869402979</v>
      </c>
      <c r="H42" s="155">
        <v>0</v>
      </c>
      <c r="I42" s="155">
        <v>0</v>
      </c>
      <c r="J42" s="164" t="e">
        <f t="shared" ref="J42:J45" si="2">+I42/H42</f>
        <v>#DIV/0!</v>
      </c>
      <c r="K42" s="155">
        <v>0</v>
      </c>
      <c r="L42" s="155">
        <v>0</v>
      </c>
      <c r="M42" s="164" t="e">
        <f t="shared" ref="M42:M45" si="3">+L42/K42</f>
        <v>#DIV/0!</v>
      </c>
      <c r="N42" s="155">
        <f>+E42+H42+K42</f>
        <v>991.30899999999997</v>
      </c>
      <c r="O42" s="155">
        <f t="shared" ref="O42:O44" si="4">+F42+I42+L42</f>
        <v>825.71199999999999</v>
      </c>
      <c r="P42" s="164">
        <f t="shared" ref="P42:P45" si="5">+O42/N42</f>
        <v>0.83295117869402979</v>
      </c>
      <c r="S42" s="139"/>
    </row>
    <row r="43" spans="1:19">
      <c r="B43" s="138"/>
      <c r="C43" s="280" t="s">
        <v>10</v>
      </c>
      <c r="D43" s="281"/>
      <c r="E43" s="155">
        <v>2571.5749999999998</v>
      </c>
      <c r="F43" s="155">
        <v>2023.3019999999999</v>
      </c>
      <c r="G43" s="164">
        <f t="shared" ref="G43:G45" si="6">+F43/E43</f>
        <v>0.78679486307029745</v>
      </c>
      <c r="H43" s="155">
        <v>1053.181</v>
      </c>
      <c r="I43" s="155">
        <v>758.21</v>
      </c>
      <c r="J43" s="164">
        <f t="shared" si="2"/>
        <v>0.71992373580609603</v>
      </c>
      <c r="K43" s="155">
        <v>625.50900000000001</v>
      </c>
      <c r="L43" s="155">
        <v>400.06299999999999</v>
      </c>
      <c r="M43" s="164">
        <f t="shared" si="3"/>
        <v>0.63957992610817749</v>
      </c>
      <c r="N43" s="155">
        <f t="shared" ref="N43:N44" si="7">+E43+H43+K43</f>
        <v>4250.2649999999994</v>
      </c>
      <c r="O43" s="155">
        <f t="shared" si="4"/>
        <v>3181.5749999999998</v>
      </c>
      <c r="P43" s="164">
        <f t="shared" si="5"/>
        <v>0.74855920748470983</v>
      </c>
      <c r="S43" s="139"/>
    </row>
    <row r="44" spans="1:19">
      <c r="B44" s="138"/>
      <c r="C44" s="280" t="s">
        <v>9</v>
      </c>
      <c r="D44" s="281"/>
      <c r="E44" s="155">
        <v>35685.144999999997</v>
      </c>
      <c r="F44" s="155">
        <v>34098.607000000004</v>
      </c>
      <c r="G44" s="164">
        <f t="shared" si="6"/>
        <v>0.9555406598459949</v>
      </c>
      <c r="H44" s="155">
        <v>15.999000000000001</v>
      </c>
      <c r="I44" s="155">
        <v>15.999000000000001</v>
      </c>
      <c r="J44" s="164">
        <f t="shared" si="2"/>
        <v>1</v>
      </c>
      <c r="K44" s="155">
        <v>0</v>
      </c>
      <c r="L44" s="155">
        <v>0</v>
      </c>
      <c r="M44" s="164" t="e">
        <f t="shared" si="3"/>
        <v>#DIV/0!</v>
      </c>
      <c r="N44" s="155">
        <f t="shared" si="7"/>
        <v>35701.144</v>
      </c>
      <c r="O44" s="155">
        <f t="shared" si="4"/>
        <v>34114.606000000007</v>
      </c>
      <c r="P44" s="164">
        <f t="shared" si="5"/>
        <v>0.95556058371686936</v>
      </c>
      <c r="S44" s="139"/>
    </row>
    <row r="45" spans="1:19">
      <c r="A45" s="198"/>
      <c r="B45" s="138"/>
      <c r="C45" s="282" t="s">
        <v>12</v>
      </c>
      <c r="D45" s="283"/>
      <c r="E45" s="157">
        <f t="shared" ref="E45:F45" si="8">SUM(E42:E44)</f>
        <v>39248.028999999995</v>
      </c>
      <c r="F45" s="157">
        <f t="shared" si="8"/>
        <v>36947.621000000006</v>
      </c>
      <c r="G45" s="165">
        <f t="shared" si="6"/>
        <v>0.94138793568461776</v>
      </c>
      <c r="H45" s="157">
        <f t="shared" ref="H45:I45" si="9">SUM(H42:H44)</f>
        <v>1069.18</v>
      </c>
      <c r="I45" s="157">
        <f t="shared" si="9"/>
        <v>774.20900000000006</v>
      </c>
      <c r="J45" s="165">
        <f t="shared" si="2"/>
        <v>0.72411474213883542</v>
      </c>
      <c r="K45" s="157">
        <f t="shared" ref="K45:L45" si="10">SUM(K42:K44)</f>
        <v>625.50900000000001</v>
      </c>
      <c r="L45" s="157">
        <f t="shared" si="10"/>
        <v>400.06299999999999</v>
      </c>
      <c r="M45" s="165">
        <f t="shared" si="3"/>
        <v>0.63957992610817749</v>
      </c>
      <c r="N45" s="157">
        <f t="shared" ref="N45:O45" si="11">SUM(N42:N44)</f>
        <v>40942.718000000001</v>
      </c>
      <c r="O45" s="157">
        <f t="shared" si="11"/>
        <v>38121.893000000004</v>
      </c>
      <c r="P45" s="165">
        <f t="shared" si="5"/>
        <v>0.93110313291853275</v>
      </c>
      <c r="S45" s="139"/>
    </row>
    <row r="46" spans="1:19">
      <c r="A46" s="198"/>
      <c r="B46" s="138"/>
      <c r="C46" s="131" t="s">
        <v>95</v>
      </c>
      <c r="D46" s="145"/>
      <c r="E46" s="145"/>
      <c r="F46" s="145"/>
      <c r="G46" s="145"/>
      <c r="H46" s="145"/>
      <c r="I46" s="145"/>
      <c r="J46" s="145"/>
      <c r="K46" s="145"/>
      <c r="L46" s="145"/>
      <c r="M46" s="145"/>
      <c r="N46" s="145"/>
      <c r="O46" s="145"/>
      <c r="P46" s="145"/>
      <c r="S46" s="139"/>
    </row>
    <row r="47" spans="1:19">
      <c r="B47" s="138"/>
      <c r="C47" s="129" t="s">
        <v>116</v>
      </c>
      <c r="D47" s="156"/>
      <c r="E47" s="156"/>
      <c r="F47" s="156"/>
      <c r="G47" s="160"/>
      <c r="H47" s="156"/>
      <c r="I47" s="156"/>
      <c r="J47" s="156"/>
      <c r="K47" s="156"/>
      <c r="L47" s="156"/>
      <c r="M47" s="156"/>
      <c r="N47" s="156"/>
      <c r="O47" s="156"/>
      <c r="P47" s="156"/>
      <c r="S47" s="139"/>
    </row>
    <row r="48" spans="1:19">
      <c r="B48" s="138"/>
      <c r="C48" s="130" t="s">
        <v>94</v>
      </c>
      <c r="S48" s="139"/>
    </row>
    <row r="49" spans="1:19">
      <c r="B49" s="138"/>
      <c r="S49" s="139"/>
    </row>
    <row r="50" spans="1:19">
      <c r="B50" s="138"/>
      <c r="S50" s="139"/>
    </row>
    <row r="51" spans="1:19">
      <c r="B51" s="138"/>
      <c r="C51" s="271" t="s">
        <v>97</v>
      </c>
      <c r="D51" s="271"/>
      <c r="E51" s="271"/>
      <c r="F51" s="271"/>
      <c r="G51" s="271"/>
      <c r="H51" s="271"/>
      <c r="I51" s="271"/>
      <c r="J51" s="271"/>
      <c r="K51" s="271"/>
      <c r="L51" s="271"/>
      <c r="M51" s="271"/>
      <c r="N51" s="271"/>
      <c r="O51" s="271"/>
      <c r="P51" s="271"/>
      <c r="Q51" s="271"/>
      <c r="R51" s="271"/>
      <c r="S51" s="139"/>
    </row>
    <row r="52" spans="1:19" ht="13.8" customHeight="1">
      <c r="B52" s="138"/>
      <c r="C52" s="284" t="s">
        <v>124</v>
      </c>
      <c r="D52" s="284"/>
      <c r="E52" s="284"/>
      <c r="F52" s="284"/>
      <c r="G52" s="284"/>
      <c r="H52" s="284"/>
      <c r="I52" s="284"/>
      <c r="J52" s="284"/>
      <c r="K52" s="284"/>
      <c r="L52" s="284"/>
      <c r="M52" s="284"/>
      <c r="N52" s="284"/>
      <c r="O52" s="284"/>
      <c r="P52" s="284"/>
      <c r="Q52" s="284"/>
      <c r="R52" s="284"/>
      <c r="S52" s="139"/>
    </row>
    <row r="53" spans="1:19">
      <c r="B53" s="138"/>
      <c r="C53" s="284"/>
      <c r="D53" s="284"/>
      <c r="E53" s="284"/>
      <c r="F53" s="284"/>
      <c r="G53" s="284"/>
      <c r="H53" s="284"/>
      <c r="I53" s="284"/>
      <c r="J53" s="284"/>
      <c r="K53" s="284"/>
      <c r="L53" s="284"/>
      <c r="M53" s="284"/>
      <c r="N53" s="284"/>
      <c r="O53" s="284"/>
      <c r="P53" s="284"/>
      <c r="Q53" s="284"/>
      <c r="R53" s="284"/>
      <c r="S53" s="139"/>
    </row>
    <row r="54" spans="1:19">
      <c r="B54" s="138"/>
      <c r="S54" s="139"/>
    </row>
    <row r="55" spans="1:19" ht="14.4" customHeight="1">
      <c r="B55" s="138"/>
      <c r="C55" s="264" t="s">
        <v>98</v>
      </c>
      <c r="D55" s="264"/>
      <c r="E55" s="264"/>
      <c r="F55" s="264"/>
      <c r="G55" s="264"/>
      <c r="H55" s="264"/>
      <c r="I55" s="264"/>
      <c r="S55" s="139"/>
    </row>
    <row r="56" spans="1:19">
      <c r="B56" s="138"/>
      <c r="C56" s="264"/>
      <c r="D56" s="264"/>
      <c r="E56" s="264"/>
      <c r="F56" s="264"/>
      <c r="G56" s="264"/>
      <c r="H56" s="264"/>
      <c r="I56" s="264"/>
      <c r="L56" s="190"/>
      <c r="M56" s="166"/>
      <c r="S56" s="139"/>
    </row>
    <row r="57" spans="1:19">
      <c r="B57" s="138"/>
      <c r="C57" s="278" t="s">
        <v>24</v>
      </c>
      <c r="D57" s="278"/>
      <c r="E57" s="278"/>
      <c r="F57" s="278"/>
      <c r="G57" s="278"/>
      <c r="H57" s="278"/>
      <c r="I57" s="278"/>
      <c r="L57" s="167"/>
      <c r="S57" s="139"/>
    </row>
    <row r="58" spans="1:19">
      <c r="B58" s="138"/>
      <c r="C58" s="272" t="s">
        <v>25</v>
      </c>
      <c r="D58" s="273"/>
      <c r="E58" s="132" t="s">
        <v>26</v>
      </c>
      <c r="F58" s="132" t="s">
        <v>7</v>
      </c>
      <c r="G58" s="132" t="s">
        <v>27</v>
      </c>
      <c r="H58" s="132" t="s">
        <v>28</v>
      </c>
      <c r="I58" s="132" t="s">
        <v>51</v>
      </c>
      <c r="S58" s="139"/>
    </row>
    <row r="59" spans="1:19">
      <c r="B59" s="138"/>
      <c r="C59" s="274" t="s">
        <v>29</v>
      </c>
      <c r="D59" s="275"/>
      <c r="E59" s="217">
        <v>1816.742</v>
      </c>
      <c r="F59" s="217">
        <v>0</v>
      </c>
      <c r="G59" s="218">
        <v>0</v>
      </c>
      <c r="H59" s="219">
        <v>18</v>
      </c>
      <c r="I59" s="218">
        <f>+H59/H$63</f>
        <v>0.27272727272727271</v>
      </c>
      <c r="N59" s="168"/>
      <c r="S59" s="139"/>
    </row>
    <row r="60" spans="1:19">
      <c r="B60" s="138"/>
      <c r="C60" s="274" t="s">
        <v>30</v>
      </c>
      <c r="D60" s="275"/>
      <c r="E60" s="217">
        <v>628.22199999999998</v>
      </c>
      <c r="F60" s="217">
        <v>152.91999999999999</v>
      </c>
      <c r="G60" s="218">
        <v>0.18110615669369304</v>
      </c>
      <c r="H60" s="219">
        <v>2</v>
      </c>
      <c r="I60" s="218">
        <f>+H60/H$63</f>
        <v>3.0303030303030304E-2</v>
      </c>
      <c r="S60" s="139"/>
    </row>
    <row r="61" spans="1:19">
      <c r="B61" s="138"/>
      <c r="C61" s="274" t="s">
        <v>31</v>
      </c>
      <c r="D61" s="275"/>
      <c r="E61" s="217">
        <v>32201.698</v>
      </c>
      <c r="F61" s="217">
        <v>31672.918000000001</v>
      </c>
      <c r="G61" s="218">
        <v>0.91527323444132391</v>
      </c>
      <c r="H61" s="219">
        <v>25</v>
      </c>
      <c r="I61" s="218">
        <f>+H61/H$63</f>
        <v>0.37878787878787878</v>
      </c>
      <c r="S61" s="139"/>
    </row>
    <row r="62" spans="1:19">
      <c r="B62" s="138"/>
      <c r="C62" s="274" t="s">
        <v>32</v>
      </c>
      <c r="D62" s="275"/>
      <c r="E62" s="217">
        <v>6296.0559999999987</v>
      </c>
      <c r="F62" s="217">
        <v>6296.0559999999987</v>
      </c>
      <c r="G62" s="218">
        <v>1</v>
      </c>
      <c r="H62" s="219">
        <v>21</v>
      </c>
      <c r="I62" s="218">
        <f>+H62/H$63</f>
        <v>0.31818181818181818</v>
      </c>
      <c r="S62" s="139"/>
    </row>
    <row r="63" spans="1:19">
      <c r="A63" s="198"/>
      <c r="B63" s="138"/>
      <c r="C63" s="276" t="s">
        <v>12</v>
      </c>
      <c r="D63" s="277"/>
      <c r="E63" s="220">
        <v>40942.717999999993</v>
      </c>
      <c r="F63" s="220">
        <v>38121.894</v>
      </c>
      <c r="G63" s="221">
        <v>0.67036429052152247</v>
      </c>
      <c r="H63" s="220">
        <v>66</v>
      </c>
      <c r="I63" s="221">
        <f>+H63/H$63</f>
        <v>1</v>
      </c>
      <c r="S63" s="139"/>
    </row>
    <row r="64" spans="1:19">
      <c r="A64" s="198"/>
      <c r="B64" s="138"/>
      <c r="C64" s="129" t="s">
        <v>116</v>
      </c>
      <c r="D64" s="169"/>
      <c r="E64" s="169"/>
      <c r="F64" s="169"/>
      <c r="G64" s="169"/>
      <c r="H64" s="169"/>
      <c r="I64" s="169"/>
      <c r="S64" s="139"/>
    </row>
    <row r="65" spans="1:19">
      <c r="B65" s="138"/>
      <c r="C65" s="130" t="s">
        <v>94</v>
      </c>
      <c r="H65" s="162"/>
      <c r="S65" s="139"/>
    </row>
    <row r="66" spans="1:19">
      <c r="B66" s="138"/>
      <c r="S66" s="139"/>
    </row>
    <row r="67" spans="1:19">
      <c r="B67" s="138"/>
      <c r="S67" s="139"/>
    </row>
    <row r="68" spans="1:19">
      <c r="B68" s="138"/>
      <c r="C68" s="262" t="s">
        <v>33</v>
      </c>
      <c r="D68" s="262"/>
      <c r="E68" s="262"/>
      <c r="F68" s="262"/>
      <c r="G68" s="262"/>
      <c r="H68" s="262"/>
      <c r="I68" s="262"/>
      <c r="M68" s="153"/>
      <c r="S68" s="139"/>
    </row>
    <row r="69" spans="1:19">
      <c r="B69" s="138"/>
      <c r="C69" s="263" t="s">
        <v>34</v>
      </c>
      <c r="D69" s="263"/>
      <c r="E69" s="263"/>
      <c r="F69" s="263"/>
      <c r="G69" s="263"/>
      <c r="H69" s="263"/>
      <c r="I69" s="263"/>
      <c r="S69" s="139"/>
    </row>
    <row r="70" spans="1:19">
      <c r="B70" s="138"/>
      <c r="C70" s="279" t="s">
        <v>15</v>
      </c>
      <c r="D70" s="279"/>
      <c r="E70" s="279"/>
      <c r="F70" s="128" t="s">
        <v>6</v>
      </c>
      <c r="G70" s="128" t="s">
        <v>16</v>
      </c>
      <c r="H70" s="128" t="s">
        <v>17</v>
      </c>
      <c r="I70" s="128" t="s">
        <v>18</v>
      </c>
      <c r="S70" s="139"/>
    </row>
    <row r="71" spans="1:19">
      <c r="B71" s="138"/>
      <c r="C71" s="170" t="s">
        <v>40</v>
      </c>
      <c r="D71" s="171"/>
      <c r="E71" s="172"/>
      <c r="F71" s="155">
        <v>6222.7889999999998</v>
      </c>
      <c r="G71" s="218">
        <f>+F71/F$75</f>
        <v>0.15198768679695376</v>
      </c>
      <c r="H71" s="155">
        <v>5999.4580000000005</v>
      </c>
      <c r="I71" s="222">
        <f>+H71/F71</f>
        <v>0.96411078697992181</v>
      </c>
      <c r="S71" s="139"/>
    </row>
    <row r="72" spans="1:19">
      <c r="B72" s="138"/>
      <c r="C72" s="170" t="s">
        <v>35</v>
      </c>
      <c r="D72" s="171"/>
      <c r="E72" s="172"/>
      <c r="F72" s="155">
        <v>27100.656999999996</v>
      </c>
      <c r="G72" s="222">
        <f>+F72/F$75</f>
        <v>0.66191641209555263</v>
      </c>
      <c r="H72" s="155">
        <v>26623.168999999998</v>
      </c>
      <c r="I72" s="222">
        <f>+H72/F72</f>
        <v>0.98238094375350393</v>
      </c>
      <c r="S72" s="139"/>
    </row>
    <row r="73" spans="1:19">
      <c r="B73" s="138"/>
      <c r="C73" s="170" t="s">
        <v>41</v>
      </c>
      <c r="D73" s="171"/>
      <c r="E73" s="154"/>
      <c r="F73" s="155">
        <v>7129.4090000000006</v>
      </c>
      <c r="G73" s="222">
        <f>+F73/F$75</f>
        <v>0.17413130706173444</v>
      </c>
      <c r="H73" s="155">
        <v>5203.478000000001</v>
      </c>
      <c r="I73" s="222">
        <f>+H73/F73</f>
        <v>0.72986105860948647</v>
      </c>
      <c r="S73" s="139"/>
    </row>
    <row r="74" spans="1:19">
      <c r="B74" s="138"/>
      <c r="C74" s="170" t="s">
        <v>42</v>
      </c>
      <c r="D74" s="171"/>
      <c r="E74" s="154"/>
      <c r="F74" s="155">
        <v>489.863</v>
      </c>
      <c r="G74" s="222">
        <f>+F74/F$75</f>
        <v>1.1964594045759251E-2</v>
      </c>
      <c r="H74" s="155">
        <v>295.78899999999999</v>
      </c>
      <c r="I74" s="222">
        <f>+H74/F74</f>
        <v>0.60381984350726625</v>
      </c>
      <c r="S74" s="139"/>
    </row>
    <row r="75" spans="1:19">
      <c r="A75" s="198"/>
      <c r="B75" s="138"/>
      <c r="C75" s="282" t="s">
        <v>12</v>
      </c>
      <c r="D75" s="289"/>
      <c r="E75" s="283"/>
      <c r="F75" s="220">
        <f>SUM(F71:F74)</f>
        <v>40942.717999999993</v>
      </c>
      <c r="G75" s="223">
        <f>+F75/F$75</f>
        <v>1</v>
      </c>
      <c r="H75" s="220">
        <f>SUM(H71:H74)</f>
        <v>38121.894</v>
      </c>
      <c r="I75" s="223">
        <f>+H75/F75</f>
        <v>0.9311031573429005</v>
      </c>
      <c r="S75" s="139"/>
    </row>
    <row r="76" spans="1:19">
      <c r="A76" s="198"/>
      <c r="B76" s="138"/>
      <c r="C76" s="129" t="s">
        <v>116</v>
      </c>
      <c r="D76" s="169"/>
      <c r="E76" s="169"/>
      <c r="F76" s="169"/>
      <c r="G76" s="169"/>
      <c r="H76" s="169"/>
      <c r="I76" s="169"/>
      <c r="S76" s="139"/>
    </row>
    <row r="77" spans="1:19">
      <c r="B77" s="138"/>
      <c r="C77" s="130" t="s">
        <v>94</v>
      </c>
      <c r="F77" s="162"/>
      <c r="I77" s="162"/>
      <c r="S77" s="139"/>
    </row>
    <row r="78" spans="1:19">
      <c r="B78" s="138"/>
      <c r="S78" s="139"/>
    </row>
    <row r="79" spans="1:19">
      <c r="B79" s="138"/>
      <c r="S79" s="139"/>
    </row>
    <row r="80" spans="1:19" ht="14.4" customHeight="1">
      <c r="B80" s="138"/>
      <c r="C80" s="264" t="s">
        <v>99</v>
      </c>
      <c r="D80" s="264"/>
      <c r="E80" s="264"/>
      <c r="F80" s="264"/>
      <c r="G80" s="264"/>
      <c r="H80" s="264"/>
      <c r="I80" s="264"/>
      <c r="S80" s="139"/>
    </row>
    <row r="81" spans="1:19">
      <c r="B81" s="138"/>
      <c r="C81" s="264"/>
      <c r="D81" s="264"/>
      <c r="E81" s="264"/>
      <c r="F81" s="264"/>
      <c r="G81" s="264"/>
      <c r="H81" s="264"/>
      <c r="I81" s="264"/>
      <c r="L81" s="183"/>
      <c r="M81" s="153"/>
      <c r="S81" s="139"/>
    </row>
    <row r="82" spans="1:19">
      <c r="B82" s="138"/>
      <c r="C82" s="263" t="s">
        <v>34</v>
      </c>
      <c r="D82" s="263"/>
      <c r="E82" s="263"/>
      <c r="F82" s="263"/>
      <c r="G82" s="263"/>
      <c r="H82" s="263"/>
      <c r="I82" s="263"/>
      <c r="S82" s="139"/>
    </row>
    <row r="83" spans="1:19">
      <c r="B83" s="138"/>
      <c r="C83" s="279" t="s">
        <v>15</v>
      </c>
      <c r="D83" s="279"/>
      <c r="E83" s="279"/>
      <c r="F83" s="128" t="s">
        <v>6</v>
      </c>
      <c r="G83" s="128" t="s">
        <v>16</v>
      </c>
      <c r="H83" s="128" t="s">
        <v>17</v>
      </c>
      <c r="I83" s="128" t="s">
        <v>18</v>
      </c>
      <c r="S83" s="139"/>
    </row>
    <row r="84" spans="1:19">
      <c r="B84" s="138"/>
      <c r="C84" s="290" t="s">
        <v>36</v>
      </c>
      <c r="D84" s="291"/>
      <c r="E84" s="292"/>
      <c r="F84" s="155">
        <v>26488.562999999998</v>
      </c>
      <c r="G84" s="222">
        <v>0.64696640315867648</v>
      </c>
      <c r="H84" s="155">
        <v>26069.998</v>
      </c>
      <c r="I84" s="222">
        <v>0.68385895737129321</v>
      </c>
      <c r="L84" s="156"/>
      <c r="M84" s="156"/>
      <c r="S84" s="139"/>
    </row>
    <row r="85" spans="1:19">
      <c r="B85" s="138"/>
      <c r="C85" s="290" t="s">
        <v>37</v>
      </c>
      <c r="D85" s="291"/>
      <c r="E85" s="292"/>
      <c r="F85" s="155">
        <v>702.08600000000001</v>
      </c>
      <c r="G85" s="222">
        <v>1.714800663697999E-2</v>
      </c>
      <c r="H85" s="155">
        <v>421.03300000000002</v>
      </c>
      <c r="I85" s="222">
        <v>1.1044388587943418E-2</v>
      </c>
      <c r="L85" s="156"/>
      <c r="M85" s="156"/>
      <c r="S85" s="139"/>
    </row>
    <row r="86" spans="1:19">
      <c r="B86" s="138"/>
      <c r="C86" s="191" t="s">
        <v>102</v>
      </c>
      <c r="D86" s="192"/>
      <c r="E86" s="193"/>
      <c r="F86" s="155">
        <v>13752.069</v>
      </c>
      <c r="G86" s="222">
        <v>0.33588559020434361</v>
      </c>
      <c r="H86" s="301">
        <v>11630.861999999999</v>
      </c>
      <c r="I86" s="222">
        <v>0.30509665404076342</v>
      </c>
      <c r="L86" s="156"/>
      <c r="M86" s="156"/>
      <c r="S86" s="139"/>
    </row>
    <row r="87" spans="1:19">
      <c r="A87" s="198"/>
      <c r="B87" s="138"/>
      <c r="C87" s="282" t="s">
        <v>12</v>
      </c>
      <c r="D87" s="289"/>
      <c r="E87" s="283"/>
      <c r="F87" s="224">
        <f>SUM(F84:F86)</f>
        <v>40942.717999999993</v>
      </c>
      <c r="G87" s="223">
        <v>1</v>
      </c>
      <c r="H87" s="302">
        <f>SUM(H84:H86)</f>
        <v>38121.892999999996</v>
      </c>
      <c r="I87" s="223">
        <f>+H87/F87</f>
        <v>0.93110313291853275</v>
      </c>
      <c r="L87" s="156"/>
      <c r="M87" s="156"/>
      <c r="S87" s="139"/>
    </row>
    <row r="88" spans="1:19">
      <c r="A88" s="198"/>
      <c r="B88" s="138"/>
      <c r="C88" s="129" t="s">
        <v>116</v>
      </c>
      <c r="D88" s="169"/>
      <c r="E88" s="169"/>
      <c r="F88" s="169"/>
      <c r="G88" s="169"/>
      <c r="H88" s="169"/>
      <c r="I88" s="169"/>
      <c r="S88" s="139"/>
    </row>
    <row r="89" spans="1:19">
      <c r="B89" s="138"/>
      <c r="C89" s="130" t="s">
        <v>94</v>
      </c>
      <c r="S89" s="139"/>
    </row>
    <row r="90" spans="1:19">
      <c r="B90" s="173"/>
      <c r="C90" s="174"/>
      <c r="D90" s="174"/>
      <c r="E90" s="174"/>
      <c r="F90" s="174"/>
      <c r="G90" s="174"/>
      <c r="H90" s="174"/>
      <c r="I90" s="174"/>
      <c r="J90" s="174"/>
      <c r="K90" s="174"/>
      <c r="L90" s="174"/>
      <c r="M90" s="174"/>
      <c r="N90" s="174"/>
      <c r="O90" s="174"/>
      <c r="P90" s="174"/>
      <c r="Q90" s="174"/>
      <c r="R90" s="174"/>
      <c r="S90" s="175"/>
    </row>
  </sheetData>
  <mergeCells count="52">
    <mergeCell ref="L17:M17"/>
    <mergeCell ref="L18:M18"/>
    <mergeCell ref="L19:M19"/>
    <mergeCell ref="L20:M20"/>
    <mergeCell ref="C20:D20"/>
    <mergeCell ref="B2:S3"/>
    <mergeCell ref="C8:R8"/>
    <mergeCell ref="C9:R10"/>
    <mergeCell ref="C14:J14"/>
    <mergeCell ref="C15:D16"/>
    <mergeCell ref="E15:G15"/>
    <mergeCell ref="H15:J15"/>
    <mergeCell ref="L15:M16"/>
    <mergeCell ref="C12:J13"/>
    <mergeCell ref="C83:E83"/>
    <mergeCell ref="C87:E87"/>
    <mergeCell ref="C70:E70"/>
    <mergeCell ref="C75:E75"/>
    <mergeCell ref="C84:E84"/>
    <mergeCell ref="C85:E85"/>
    <mergeCell ref="C80:I81"/>
    <mergeCell ref="C82:I82"/>
    <mergeCell ref="K40:M40"/>
    <mergeCell ref="C43:D43"/>
    <mergeCell ref="C44:D44"/>
    <mergeCell ref="C45:D45"/>
    <mergeCell ref="C52:R53"/>
    <mergeCell ref="N40:P40"/>
    <mergeCell ref="C42:D42"/>
    <mergeCell ref="C40:D41"/>
    <mergeCell ref="E40:G40"/>
    <mergeCell ref="H40:J40"/>
    <mergeCell ref="C69:I69"/>
    <mergeCell ref="C51:R51"/>
    <mergeCell ref="C58:D58"/>
    <mergeCell ref="C59:D59"/>
    <mergeCell ref="C60:D60"/>
    <mergeCell ref="C62:D62"/>
    <mergeCell ref="C61:D61"/>
    <mergeCell ref="C63:D63"/>
    <mergeCell ref="C55:I56"/>
    <mergeCell ref="C57:I57"/>
    <mergeCell ref="C68:I68"/>
    <mergeCell ref="C38:P38"/>
    <mergeCell ref="E39:M39"/>
    <mergeCell ref="C25:H26"/>
    <mergeCell ref="C28:D28"/>
    <mergeCell ref="C29:D29"/>
    <mergeCell ref="C30:D30"/>
    <mergeCell ref="C31:D31"/>
    <mergeCell ref="C32:D32"/>
    <mergeCell ref="C27:H27"/>
  </mergeCells>
  <pageMargins left="0.7" right="0.7" top="0.75" bottom="0.75" header="0.3" footer="0.3"/>
  <pageSetup orientation="portrait" r:id="rId1"/>
  <ignoredErrors>
    <ignoredError sqref="G2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22587-F71B-48E7-9A3E-86191E33039C}">
  <dimension ref="A2:T90"/>
  <sheetViews>
    <sheetView topLeftCell="D1" zoomScaleNormal="100" workbookViewId="0">
      <selection activeCell="K14" sqref="K14"/>
    </sheetView>
  </sheetViews>
  <sheetFormatPr defaultColWidth="0" defaultRowHeight="13.8"/>
  <cols>
    <col min="1" max="19" width="9.77734375" style="133" customWidth="1"/>
    <col min="20" max="20" width="11.6640625" style="133" customWidth="1"/>
    <col min="21" max="16384" width="11.44140625" style="133" hidden="1"/>
  </cols>
  <sheetData>
    <row r="2" spans="2:19">
      <c r="B2" s="293" t="s">
        <v>113</v>
      </c>
      <c r="C2" s="293"/>
      <c r="D2" s="293"/>
      <c r="E2" s="293"/>
      <c r="F2" s="293"/>
      <c r="G2" s="293"/>
      <c r="H2" s="293"/>
      <c r="I2" s="293"/>
      <c r="J2" s="293"/>
      <c r="K2" s="293"/>
      <c r="L2" s="293"/>
      <c r="M2" s="293"/>
      <c r="N2" s="293"/>
      <c r="O2" s="293"/>
      <c r="P2" s="293"/>
      <c r="Q2" s="293"/>
      <c r="R2" s="293"/>
      <c r="S2" s="293"/>
    </row>
    <row r="3" spans="2:19">
      <c r="B3" s="293"/>
      <c r="C3" s="293"/>
      <c r="D3" s="293"/>
      <c r="E3" s="293"/>
      <c r="F3" s="293"/>
      <c r="G3" s="293"/>
      <c r="H3" s="293"/>
      <c r="I3" s="293"/>
      <c r="J3" s="293"/>
      <c r="K3" s="293"/>
      <c r="L3" s="293"/>
      <c r="M3" s="293"/>
      <c r="N3" s="293"/>
      <c r="O3" s="293"/>
      <c r="P3" s="293"/>
      <c r="Q3" s="293"/>
      <c r="R3" s="293"/>
      <c r="S3" s="293"/>
    </row>
    <row r="4" spans="2:19">
      <c r="B4" s="134"/>
      <c r="H4" s="134"/>
      <c r="O4" s="134"/>
      <c r="P4" s="134"/>
    </row>
    <row r="5" spans="2:19">
      <c r="B5" s="134"/>
      <c r="H5" s="134"/>
      <c r="O5" s="134"/>
      <c r="P5" s="134"/>
    </row>
    <row r="7" spans="2:19">
      <c r="B7" s="135"/>
      <c r="C7" s="136"/>
      <c r="D7" s="136"/>
      <c r="E7" s="136"/>
      <c r="F7" s="136"/>
      <c r="G7" s="136"/>
      <c r="H7" s="136"/>
      <c r="I7" s="136"/>
      <c r="J7" s="136"/>
      <c r="K7" s="136"/>
      <c r="L7" s="136"/>
      <c r="M7" s="136"/>
      <c r="N7" s="136"/>
      <c r="O7" s="136"/>
      <c r="P7" s="136"/>
      <c r="Q7" s="136"/>
      <c r="R7" s="136"/>
      <c r="S7" s="137"/>
    </row>
    <row r="8" spans="2:19">
      <c r="B8" s="138"/>
      <c r="C8" s="271" t="s">
        <v>3</v>
      </c>
      <c r="D8" s="271"/>
      <c r="E8" s="271"/>
      <c r="F8" s="271"/>
      <c r="G8" s="271"/>
      <c r="H8" s="271"/>
      <c r="I8" s="271"/>
      <c r="J8" s="271"/>
      <c r="K8" s="271"/>
      <c r="L8" s="271"/>
      <c r="M8" s="271"/>
      <c r="N8" s="271"/>
      <c r="O8" s="271"/>
      <c r="P8" s="271"/>
      <c r="Q8" s="271"/>
      <c r="R8" s="271"/>
      <c r="S8" s="139"/>
    </row>
    <row r="9" spans="2:19" ht="13.8" customHeight="1">
      <c r="B9" s="138"/>
      <c r="C9" s="294" t="s">
        <v>123</v>
      </c>
      <c r="D9" s="294"/>
      <c r="E9" s="294"/>
      <c r="F9" s="294"/>
      <c r="G9" s="294"/>
      <c r="H9" s="294"/>
      <c r="I9" s="294"/>
      <c r="J9" s="294"/>
      <c r="K9" s="294"/>
      <c r="L9" s="294"/>
      <c r="M9" s="294"/>
      <c r="N9" s="294"/>
      <c r="O9" s="294"/>
      <c r="P9" s="294"/>
      <c r="Q9" s="294"/>
      <c r="R9" s="294"/>
      <c r="S9" s="140"/>
    </row>
    <row r="10" spans="2:19">
      <c r="B10" s="138"/>
      <c r="C10" s="294"/>
      <c r="D10" s="294"/>
      <c r="E10" s="294"/>
      <c r="F10" s="294"/>
      <c r="G10" s="294"/>
      <c r="H10" s="294"/>
      <c r="I10" s="294"/>
      <c r="J10" s="294"/>
      <c r="K10" s="294"/>
      <c r="L10" s="294"/>
      <c r="M10" s="294"/>
      <c r="N10" s="294"/>
      <c r="O10" s="294"/>
      <c r="P10" s="294"/>
      <c r="Q10" s="294"/>
      <c r="R10" s="294"/>
      <c r="S10" s="140"/>
    </row>
    <row r="11" spans="2:19">
      <c r="B11" s="138"/>
      <c r="C11" s="141"/>
      <c r="D11" s="141"/>
      <c r="E11" s="141"/>
      <c r="O11" s="141"/>
      <c r="P11" s="141"/>
      <c r="R11" s="141"/>
      <c r="S11" s="126"/>
    </row>
    <row r="12" spans="2:19" ht="14.4" customHeight="1">
      <c r="B12" s="138"/>
      <c r="C12" s="297" t="s">
        <v>100</v>
      </c>
      <c r="D12" s="297"/>
      <c r="E12" s="297"/>
      <c r="F12" s="297"/>
      <c r="G12" s="297"/>
      <c r="H12" s="297"/>
      <c r="I12" s="297"/>
      <c r="J12" s="297"/>
      <c r="O12" s="141"/>
      <c r="P12" s="141"/>
      <c r="R12" s="141"/>
      <c r="S12" s="126"/>
    </row>
    <row r="13" spans="2:19" ht="12" customHeight="1">
      <c r="B13" s="138"/>
      <c r="C13" s="297"/>
      <c r="D13" s="297"/>
      <c r="E13" s="297"/>
      <c r="F13" s="297"/>
      <c r="G13" s="297"/>
      <c r="H13" s="297"/>
      <c r="I13" s="297"/>
      <c r="J13" s="297"/>
      <c r="K13" s="142"/>
      <c r="L13" s="142"/>
      <c r="M13" s="142"/>
      <c r="N13" s="142"/>
      <c r="P13" s="127"/>
      <c r="S13" s="126"/>
    </row>
    <row r="14" spans="2:19" ht="12" customHeight="1">
      <c r="B14" s="138"/>
      <c r="C14" s="295" t="s">
        <v>4</v>
      </c>
      <c r="D14" s="295"/>
      <c r="E14" s="295"/>
      <c r="F14" s="295"/>
      <c r="G14" s="295"/>
      <c r="H14" s="295"/>
      <c r="I14" s="295"/>
      <c r="J14" s="295"/>
      <c r="N14" s="142"/>
      <c r="O14" s="127"/>
      <c r="P14" s="127"/>
      <c r="S14" s="126"/>
    </row>
    <row r="15" spans="2:19" ht="12" customHeight="1">
      <c r="B15" s="138"/>
      <c r="C15" s="265" t="s">
        <v>5</v>
      </c>
      <c r="D15" s="265"/>
      <c r="E15" s="265">
        <v>2020</v>
      </c>
      <c r="F15" s="265"/>
      <c r="G15" s="265"/>
      <c r="H15" s="265">
        <v>2019</v>
      </c>
      <c r="I15" s="265"/>
      <c r="J15" s="265"/>
      <c r="L15" s="296" t="s">
        <v>38</v>
      </c>
      <c r="M15" s="296"/>
      <c r="S15" s="126"/>
    </row>
    <row r="16" spans="2:19">
      <c r="B16" s="138"/>
      <c r="C16" s="265"/>
      <c r="D16" s="265"/>
      <c r="E16" s="177" t="s">
        <v>6</v>
      </c>
      <c r="F16" s="177" t="s">
        <v>7</v>
      </c>
      <c r="G16" s="177" t="s">
        <v>8</v>
      </c>
      <c r="H16" s="177" t="s">
        <v>6</v>
      </c>
      <c r="I16" s="177" t="s">
        <v>7</v>
      </c>
      <c r="J16" s="177" t="s">
        <v>8</v>
      </c>
      <c r="K16" s="143"/>
      <c r="L16" s="296"/>
      <c r="M16" s="296"/>
      <c r="S16" s="139"/>
    </row>
    <row r="17" spans="2:19">
      <c r="B17" s="138"/>
      <c r="C17" s="178" t="s">
        <v>11</v>
      </c>
      <c r="D17" s="178"/>
      <c r="E17" s="179">
        <v>1577.866</v>
      </c>
      <c r="F17" s="179">
        <v>1119.5129999999999</v>
      </c>
      <c r="G17" s="180">
        <f>+F17/E17</f>
        <v>0.70951082031046997</v>
      </c>
      <c r="H17" s="179">
        <v>1.7949999999999999</v>
      </c>
      <c r="I17" s="179">
        <v>1.7949999999999999</v>
      </c>
      <c r="J17" s="180">
        <f>+I17/H17</f>
        <v>1</v>
      </c>
      <c r="K17" s="144"/>
      <c r="L17" s="298">
        <f>(G17-J17)*100</f>
        <v>-29.048917968953003</v>
      </c>
      <c r="M17" s="298"/>
      <c r="N17" s="156"/>
      <c r="S17" s="139"/>
    </row>
    <row r="18" spans="2:19">
      <c r="B18" s="138"/>
      <c r="C18" s="178" t="s">
        <v>101</v>
      </c>
      <c r="D18" s="178"/>
      <c r="E18" s="179">
        <v>8152.8019999999997</v>
      </c>
      <c r="F18" s="179">
        <v>6054.6090000000004</v>
      </c>
      <c r="G18" s="180">
        <f t="shared" ref="G18:G19" si="0">+F18/E18</f>
        <v>0.74264148693909171</v>
      </c>
      <c r="H18" s="179">
        <v>4774.7820000000002</v>
      </c>
      <c r="I18" s="179">
        <v>4260.6949999999997</v>
      </c>
      <c r="J18" s="180">
        <f>+I18/H18</f>
        <v>0.89233288556419954</v>
      </c>
      <c r="K18" s="144"/>
      <c r="L18" s="298">
        <f>(G18-J18)*100</f>
        <v>-14.969139862510783</v>
      </c>
      <c r="M18" s="298"/>
      <c r="N18" s="156"/>
      <c r="S18" s="139"/>
    </row>
    <row r="19" spans="2:19">
      <c r="B19" s="138"/>
      <c r="C19" s="178" t="s">
        <v>9</v>
      </c>
      <c r="D19" s="178"/>
      <c r="E19" s="179">
        <v>134267.85699999999</v>
      </c>
      <c r="F19" s="179">
        <v>77691.547000000006</v>
      </c>
      <c r="G19" s="180">
        <f t="shared" si="0"/>
        <v>0.57863101963413333</v>
      </c>
      <c r="H19" s="179">
        <v>141511.546</v>
      </c>
      <c r="I19" s="179">
        <v>87920.466</v>
      </c>
      <c r="J19" s="180">
        <f>+I19/H19</f>
        <v>0.62129535352542897</v>
      </c>
      <c r="K19" s="144"/>
      <c r="L19" s="298">
        <f>(G19-J19)*100</f>
        <v>-4.2664333891295652</v>
      </c>
      <c r="M19" s="298"/>
      <c r="N19" s="156"/>
      <c r="S19" s="139"/>
    </row>
    <row r="20" spans="2:19">
      <c r="B20" s="138"/>
      <c r="C20" s="268" t="s">
        <v>12</v>
      </c>
      <c r="D20" s="269"/>
      <c r="E20" s="181">
        <f>SUM(E17:E19)</f>
        <v>143998.52499999999</v>
      </c>
      <c r="F20" s="181">
        <f>SUM(F17:F19)</f>
        <v>84865.669000000009</v>
      </c>
      <c r="G20" s="182">
        <f>+F20/E20</f>
        <v>0.58935096036573997</v>
      </c>
      <c r="H20" s="181">
        <f>SUM(H17:H19)</f>
        <v>146288.12299999999</v>
      </c>
      <c r="I20" s="181">
        <f>SUM(I17:I19)</f>
        <v>92182.956000000006</v>
      </c>
      <c r="J20" s="182">
        <f>+I20/H20</f>
        <v>0.63014654990138885</v>
      </c>
      <c r="K20" s="156"/>
      <c r="L20" s="298">
        <f>(G20-J20)*100</f>
        <v>-4.079558953564888</v>
      </c>
      <c r="M20" s="298"/>
      <c r="N20" s="156"/>
      <c r="S20" s="139"/>
    </row>
    <row r="21" spans="2:19">
      <c r="B21" s="138"/>
      <c r="C21" s="216" t="s">
        <v>117</v>
      </c>
      <c r="D21" s="176"/>
      <c r="E21" s="176"/>
      <c r="F21" s="176"/>
      <c r="G21" s="176"/>
      <c r="H21" s="176"/>
      <c r="I21" s="176"/>
      <c r="J21" s="176"/>
      <c r="N21" s="146"/>
      <c r="O21" s="147"/>
      <c r="S21" s="139"/>
    </row>
    <row r="22" spans="2:19">
      <c r="B22" s="138"/>
      <c r="C22" s="130" t="s">
        <v>94</v>
      </c>
      <c r="D22" s="148"/>
      <c r="E22" s="148"/>
      <c r="F22" s="148"/>
      <c r="G22" s="149"/>
      <c r="H22" s="148"/>
      <c r="I22" s="148"/>
      <c r="J22" s="148"/>
      <c r="K22" s="148"/>
      <c r="L22" s="148"/>
      <c r="M22" s="148"/>
      <c r="N22" s="150"/>
      <c r="O22" s="147"/>
      <c r="S22" s="139"/>
    </row>
    <row r="23" spans="2:19">
      <c r="B23" s="138"/>
      <c r="C23" s="151"/>
      <c r="D23" s="151"/>
      <c r="E23" s="134"/>
      <c r="F23" s="151"/>
      <c r="G23" s="151"/>
      <c r="H23" s="151"/>
      <c r="I23" s="151"/>
      <c r="J23" s="151"/>
      <c r="K23" s="152"/>
      <c r="L23" s="151"/>
      <c r="M23" s="151"/>
      <c r="N23" s="151"/>
      <c r="O23" s="151"/>
      <c r="P23" s="151"/>
      <c r="R23" s="151"/>
      <c r="S23" s="139"/>
    </row>
    <row r="24" spans="2:19">
      <c r="B24" s="138"/>
      <c r="S24" s="139"/>
    </row>
    <row r="25" spans="2:19" ht="14.4" customHeight="1">
      <c r="B25" s="138"/>
      <c r="C25" s="264" t="s">
        <v>96</v>
      </c>
      <c r="D25" s="264"/>
      <c r="E25" s="264"/>
      <c r="F25" s="264"/>
      <c r="G25" s="264"/>
      <c r="H25" s="264"/>
      <c r="S25" s="139"/>
    </row>
    <row r="26" spans="2:19">
      <c r="B26" s="138"/>
      <c r="C26" s="264"/>
      <c r="D26" s="264"/>
      <c r="E26" s="264"/>
      <c r="F26" s="264"/>
      <c r="G26" s="264"/>
      <c r="H26" s="264"/>
      <c r="M26" s="153"/>
      <c r="S26" s="139"/>
    </row>
    <row r="27" spans="2:19">
      <c r="B27" s="138"/>
      <c r="C27" s="270" t="s">
        <v>14</v>
      </c>
      <c r="D27" s="270"/>
      <c r="E27" s="270"/>
      <c r="F27" s="270"/>
      <c r="G27" s="270"/>
      <c r="H27" s="270"/>
      <c r="S27" s="139"/>
    </row>
    <row r="28" spans="2:19">
      <c r="B28" s="138"/>
      <c r="C28" s="265" t="s">
        <v>15</v>
      </c>
      <c r="D28" s="265"/>
      <c r="E28" s="177" t="s">
        <v>6</v>
      </c>
      <c r="F28" s="177" t="s">
        <v>16</v>
      </c>
      <c r="G28" s="177" t="s">
        <v>17</v>
      </c>
      <c r="H28" s="177" t="s">
        <v>18</v>
      </c>
      <c r="S28" s="139"/>
    </row>
    <row r="29" spans="2:19">
      <c r="B29" s="138"/>
      <c r="C29" s="266" t="s">
        <v>19</v>
      </c>
      <c r="D29" s="267"/>
      <c r="E29" s="185">
        <v>71449.100999999995</v>
      </c>
      <c r="F29" s="186">
        <f>+E29/E$32</f>
        <v>0.49617939489310742</v>
      </c>
      <c r="G29" s="185">
        <v>38405.881999999998</v>
      </c>
      <c r="H29" s="187">
        <f>+G29/E29</f>
        <v>0.53752785496909194</v>
      </c>
      <c r="I29" s="156"/>
      <c r="M29" s="156"/>
      <c r="N29" s="156"/>
      <c r="S29" s="139"/>
    </row>
    <row r="30" spans="2:19">
      <c r="B30" s="138"/>
      <c r="C30" s="266" t="s">
        <v>20</v>
      </c>
      <c r="D30" s="267"/>
      <c r="E30" s="185">
        <v>72549.423999999999</v>
      </c>
      <c r="F30" s="186">
        <f t="shared" ref="F30:F32" si="1">+E30/E$32</f>
        <v>0.50382060510689264</v>
      </c>
      <c r="G30" s="185">
        <v>46459.786</v>
      </c>
      <c r="H30" s="187">
        <f>+G30/E30</f>
        <v>0.6403880753071175</v>
      </c>
      <c r="I30" s="156"/>
      <c r="L30" s="156"/>
      <c r="M30" s="156"/>
      <c r="N30" s="156"/>
      <c r="S30" s="139"/>
    </row>
    <row r="31" spans="2:19">
      <c r="B31" s="138"/>
      <c r="C31" s="266" t="s">
        <v>21</v>
      </c>
      <c r="D31" s="267"/>
      <c r="E31" s="185">
        <v>0</v>
      </c>
      <c r="F31" s="186">
        <f t="shared" si="1"/>
        <v>0</v>
      </c>
      <c r="G31" s="185">
        <v>0</v>
      </c>
      <c r="H31" s="187" t="e">
        <f>+G31/E31</f>
        <v>#DIV/0!</v>
      </c>
      <c r="I31" s="156"/>
      <c r="L31" s="156"/>
      <c r="M31" s="156"/>
      <c r="N31" s="156"/>
      <c r="S31" s="139"/>
    </row>
    <row r="32" spans="2:19">
      <c r="B32" s="138"/>
      <c r="C32" s="268" t="s">
        <v>12</v>
      </c>
      <c r="D32" s="269"/>
      <c r="E32" s="181">
        <f>SUM(E29:E31)</f>
        <v>143998.52499999999</v>
      </c>
      <c r="F32" s="188">
        <f t="shared" si="1"/>
        <v>1</v>
      </c>
      <c r="G32" s="181">
        <f>SUM(G29:G31)</f>
        <v>84865.668000000005</v>
      </c>
      <c r="H32" s="189">
        <f>+G32/E32</f>
        <v>0.58935095342122434</v>
      </c>
      <c r="I32" s="156"/>
      <c r="L32" s="156"/>
      <c r="M32" s="156"/>
      <c r="N32" s="156"/>
      <c r="S32" s="139"/>
    </row>
    <row r="33" spans="1:19">
      <c r="B33" s="138"/>
      <c r="C33" s="131" t="s">
        <v>95</v>
      </c>
      <c r="D33" s="156"/>
      <c r="E33" s="156"/>
      <c r="F33" s="158"/>
      <c r="G33" s="158"/>
      <c r="H33" s="159"/>
      <c r="L33" s="156"/>
      <c r="M33" s="156"/>
      <c r="N33" s="156"/>
      <c r="S33" s="139"/>
    </row>
    <row r="34" spans="1:19">
      <c r="B34" s="138"/>
      <c r="C34" s="216" t="s">
        <v>117</v>
      </c>
      <c r="D34" s="161"/>
      <c r="E34" s="161"/>
      <c r="F34" s="161"/>
      <c r="G34" s="161"/>
      <c r="H34" s="161"/>
      <c r="I34" s="161"/>
      <c r="J34" s="161"/>
      <c r="K34" s="161"/>
      <c r="S34" s="139"/>
    </row>
    <row r="35" spans="1:19">
      <c r="B35" s="138"/>
      <c r="C35" s="130" t="s">
        <v>94</v>
      </c>
      <c r="F35" s="162"/>
      <c r="G35" s="162"/>
      <c r="H35" s="163"/>
      <c r="I35" s="162"/>
      <c r="J35" s="162"/>
      <c r="K35" s="163"/>
      <c r="S35" s="139"/>
    </row>
    <row r="36" spans="1:19">
      <c r="B36" s="138"/>
      <c r="S36" s="139"/>
    </row>
    <row r="37" spans="1:19">
      <c r="B37" s="138"/>
      <c r="S37" s="139"/>
    </row>
    <row r="38" spans="1:19">
      <c r="B38" s="138"/>
      <c r="C38" s="262" t="s">
        <v>22</v>
      </c>
      <c r="D38" s="262"/>
      <c r="E38" s="262"/>
      <c r="F38" s="262"/>
      <c r="G38" s="262"/>
      <c r="H38" s="262"/>
      <c r="I38" s="262"/>
      <c r="J38" s="262"/>
      <c r="K38" s="262"/>
      <c r="L38" s="262"/>
      <c r="M38" s="262"/>
      <c r="N38" s="262"/>
      <c r="O38" s="262"/>
      <c r="P38" s="262"/>
      <c r="S38" s="139"/>
    </row>
    <row r="39" spans="1:19">
      <c r="B39" s="138"/>
      <c r="E39" s="263" t="s">
        <v>23</v>
      </c>
      <c r="F39" s="263"/>
      <c r="G39" s="263"/>
      <c r="H39" s="263"/>
      <c r="I39" s="263"/>
      <c r="J39" s="263"/>
      <c r="K39" s="263"/>
      <c r="L39" s="263"/>
      <c r="M39" s="263"/>
      <c r="S39" s="139"/>
    </row>
    <row r="40" spans="1:19">
      <c r="B40" s="138"/>
      <c r="C40" s="285" t="s">
        <v>15</v>
      </c>
      <c r="D40" s="286"/>
      <c r="E40" s="279" t="s">
        <v>19</v>
      </c>
      <c r="F40" s="279"/>
      <c r="G40" s="279"/>
      <c r="H40" s="279" t="s">
        <v>20</v>
      </c>
      <c r="I40" s="279"/>
      <c r="J40" s="279"/>
      <c r="K40" s="279" t="s">
        <v>21</v>
      </c>
      <c r="L40" s="279"/>
      <c r="M40" s="279"/>
      <c r="N40" s="279" t="s">
        <v>12</v>
      </c>
      <c r="O40" s="279"/>
      <c r="P40" s="279"/>
      <c r="S40" s="139"/>
    </row>
    <row r="41" spans="1:19">
      <c r="B41" s="138"/>
      <c r="C41" s="287"/>
      <c r="D41" s="288"/>
      <c r="E41" s="128" t="s">
        <v>6</v>
      </c>
      <c r="F41" s="128" t="s">
        <v>17</v>
      </c>
      <c r="G41" s="128" t="s">
        <v>18</v>
      </c>
      <c r="H41" s="128" t="s">
        <v>6</v>
      </c>
      <c r="I41" s="128" t="s">
        <v>17</v>
      </c>
      <c r="J41" s="128" t="s">
        <v>18</v>
      </c>
      <c r="K41" s="128" t="s">
        <v>6</v>
      </c>
      <c r="L41" s="128" t="s">
        <v>17</v>
      </c>
      <c r="M41" s="128" t="s">
        <v>18</v>
      </c>
      <c r="N41" s="128" t="s">
        <v>12</v>
      </c>
      <c r="O41" s="128" t="s">
        <v>17</v>
      </c>
      <c r="P41" s="128" t="s">
        <v>8</v>
      </c>
      <c r="S41" s="139"/>
    </row>
    <row r="42" spans="1:19">
      <c r="B42" s="138"/>
      <c r="C42" s="280" t="s">
        <v>11</v>
      </c>
      <c r="D42" s="281"/>
      <c r="E42" s="155">
        <v>1555.366</v>
      </c>
      <c r="F42" s="155">
        <v>1119.5129999999999</v>
      </c>
      <c r="G42" s="164">
        <f>+F42/E42</f>
        <v>0.719774638252347</v>
      </c>
      <c r="H42" s="155">
        <v>22.5</v>
      </c>
      <c r="I42" s="155">
        <v>0</v>
      </c>
      <c r="J42" s="164">
        <f t="shared" ref="J42:J45" si="2">+I42/H42</f>
        <v>0</v>
      </c>
      <c r="K42" s="155">
        <v>0</v>
      </c>
      <c r="L42" s="155">
        <v>0</v>
      </c>
      <c r="M42" s="164" t="e">
        <f t="shared" ref="M42:M45" si="3">+L42/K42</f>
        <v>#DIV/0!</v>
      </c>
      <c r="N42" s="155">
        <f>+E42+H42+K42</f>
        <v>1577.866</v>
      </c>
      <c r="O42" s="155">
        <f t="shared" ref="O42:O44" si="4">+F42+I42+L42</f>
        <v>1119.5129999999999</v>
      </c>
      <c r="P42" s="164">
        <f t="shared" ref="P42:P45" si="5">+O42/N42</f>
        <v>0.70951082031046997</v>
      </c>
      <c r="S42" s="139"/>
    </row>
    <row r="43" spans="1:19">
      <c r="B43" s="138"/>
      <c r="C43" s="280" t="s">
        <v>10</v>
      </c>
      <c r="D43" s="281"/>
      <c r="E43" s="155">
        <v>7147.0619999999999</v>
      </c>
      <c r="F43" s="155">
        <v>5656.8239999999996</v>
      </c>
      <c r="G43" s="164">
        <f t="shared" ref="G43:G45" si="6">+F43/E43</f>
        <v>0.79148942600469951</v>
      </c>
      <c r="H43" s="155">
        <v>1005.74</v>
      </c>
      <c r="I43" s="155">
        <v>397.78399999999999</v>
      </c>
      <c r="J43" s="164">
        <f t="shared" si="2"/>
        <v>0.39551375106886472</v>
      </c>
      <c r="K43" s="155">
        <v>0</v>
      </c>
      <c r="L43" s="155">
        <v>0</v>
      </c>
      <c r="M43" s="164" t="e">
        <f t="shared" si="3"/>
        <v>#DIV/0!</v>
      </c>
      <c r="N43" s="155">
        <f t="shared" ref="N43:N44" si="7">+E43+H43+K43</f>
        <v>8152.8019999999997</v>
      </c>
      <c r="O43" s="155">
        <f t="shared" si="4"/>
        <v>6054.6079999999993</v>
      </c>
      <c r="P43" s="164">
        <f t="shared" si="5"/>
        <v>0.7426413642818751</v>
      </c>
      <c r="S43" s="139"/>
    </row>
    <row r="44" spans="1:19">
      <c r="B44" s="138"/>
      <c r="C44" s="280" t="s">
        <v>9</v>
      </c>
      <c r="D44" s="281"/>
      <c r="E44" s="155">
        <v>62746.673000000003</v>
      </c>
      <c r="F44" s="155">
        <v>31629.544999999998</v>
      </c>
      <c r="G44" s="164">
        <f t="shared" si="6"/>
        <v>0.504083220476088</v>
      </c>
      <c r="H44" s="155">
        <v>71521.183999999994</v>
      </c>
      <c r="I44" s="155">
        <v>46062.002</v>
      </c>
      <c r="J44" s="164">
        <f t="shared" si="2"/>
        <v>0.64403299028159267</v>
      </c>
      <c r="K44" s="155">
        <v>0</v>
      </c>
      <c r="L44" s="155">
        <v>0</v>
      </c>
      <c r="M44" s="164" t="e">
        <f t="shared" si="3"/>
        <v>#DIV/0!</v>
      </c>
      <c r="N44" s="155">
        <f t="shared" si="7"/>
        <v>134267.85699999999</v>
      </c>
      <c r="O44" s="155">
        <f t="shared" si="4"/>
        <v>77691.546999999991</v>
      </c>
      <c r="P44" s="164">
        <f t="shared" si="5"/>
        <v>0.57863101963413321</v>
      </c>
      <c r="S44" s="139"/>
    </row>
    <row r="45" spans="1:19">
      <c r="A45" s="198"/>
      <c r="B45" s="138"/>
      <c r="C45" s="282" t="s">
        <v>12</v>
      </c>
      <c r="D45" s="283"/>
      <c r="E45" s="157">
        <f t="shared" ref="E45:F45" si="8">SUM(E42:E44)</f>
        <v>71449.100999999995</v>
      </c>
      <c r="F45" s="157">
        <f t="shared" si="8"/>
        <v>38405.881999999998</v>
      </c>
      <c r="G45" s="165">
        <f t="shared" si="6"/>
        <v>0.53752785496909194</v>
      </c>
      <c r="H45" s="157">
        <f t="shared" ref="H45:I45" si="9">SUM(H42:H44)</f>
        <v>72549.423999999999</v>
      </c>
      <c r="I45" s="157">
        <f t="shared" si="9"/>
        <v>46459.786</v>
      </c>
      <c r="J45" s="165">
        <f t="shared" si="2"/>
        <v>0.6403880753071175</v>
      </c>
      <c r="K45" s="157">
        <f t="shared" ref="K45:L45" si="10">SUM(K42:K44)</f>
        <v>0</v>
      </c>
      <c r="L45" s="157">
        <f t="shared" si="10"/>
        <v>0</v>
      </c>
      <c r="M45" s="165" t="e">
        <f t="shared" si="3"/>
        <v>#DIV/0!</v>
      </c>
      <c r="N45" s="157">
        <f t="shared" ref="N45:O45" si="11">SUM(N42:N44)</f>
        <v>143998.52499999999</v>
      </c>
      <c r="O45" s="157">
        <f t="shared" si="11"/>
        <v>84865.667999999991</v>
      </c>
      <c r="P45" s="165">
        <f t="shared" si="5"/>
        <v>0.58935095342122423</v>
      </c>
      <c r="S45" s="139"/>
    </row>
    <row r="46" spans="1:19">
      <c r="A46" s="198"/>
      <c r="B46" s="138"/>
      <c r="C46" s="131" t="s">
        <v>95</v>
      </c>
      <c r="D46" s="145"/>
      <c r="E46" s="145"/>
      <c r="F46" s="145"/>
      <c r="G46" s="145"/>
      <c r="H46" s="145"/>
      <c r="I46" s="145"/>
      <c r="J46" s="145"/>
      <c r="K46" s="145"/>
      <c r="L46" s="145"/>
      <c r="M46" s="145"/>
      <c r="N46" s="145"/>
      <c r="O46" s="145"/>
      <c r="P46" s="145"/>
      <c r="S46" s="139"/>
    </row>
    <row r="47" spans="1:19">
      <c r="B47" s="138"/>
      <c r="C47" s="216" t="s">
        <v>117</v>
      </c>
      <c r="D47" s="156"/>
      <c r="E47" s="156"/>
      <c r="F47" s="156"/>
      <c r="G47" s="160"/>
      <c r="H47" s="156"/>
      <c r="I47" s="156"/>
      <c r="J47" s="156"/>
      <c r="K47" s="156"/>
      <c r="L47" s="156"/>
      <c r="M47" s="156"/>
      <c r="N47" s="156"/>
      <c r="O47" s="156"/>
      <c r="P47" s="156"/>
      <c r="S47" s="139"/>
    </row>
    <row r="48" spans="1:19">
      <c r="B48" s="138"/>
      <c r="C48" s="130" t="s">
        <v>94</v>
      </c>
      <c r="S48" s="139"/>
    </row>
    <row r="49" spans="1:19">
      <c r="B49" s="138"/>
      <c r="S49" s="139"/>
    </row>
    <row r="50" spans="1:19">
      <c r="B50" s="138"/>
      <c r="S50" s="139"/>
    </row>
    <row r="51" spans="1:19">
      <c r="B51" s="138"/>
      <c r="C51" s="271" t="s">
        <v>97</v>
      </c>
      <c r="D51" s="271"/>
      <c r="E51" s="271"/>
      <c r="F51" s="271"/>
      <c r="G51" s="271"/>
      <c r="H51" s="271"/>
      <c r="I51" s="271"/>
      <c r="J51" s="271"/>
      <c r="K51" s="271"/>
      <c r="L51" s="271"/>
      <c r="M51" s="271"/>
      <c r="N51" s="271"/>
      <c r="O51" s="271"/>
      <c r="P51" s="271"/>
      <c r="Q51" s="271"/>
      <c r="R51" s="271"/>
      <c r="S51" s="139"/>
    </row>
    <row r="52" spans="1:19" ht="13.8" customHeight="1">
      <c r="B52" s="138"/>
      <c r="C52" s="284" t="s">
        <v>122</v>
      </c>
      <c r="D52" s="284"/>
      <c r="E52" s="284"/>
      <c r="F52" s="284"/>
      <c r="G52" s="284"/>
      <c r="H52" s="284"/>
      <c r="I52" s="284"/>
      <c r="J52" s="284"/>
      <c r="K52" s="284"/>
      <c r="L52" s="284"/>
      <c r="M52" s="284"/>
      <c r="N52" s="284"/>
      <c r="O52" s="284"/>
      <c r="P52" s="284"/>
      <c r="Q52" s="284"/>
      <c r="R52" s="284"/>
      <c r="S52" s="139"/>
    </row>
    <row r="53" spans="1:19">
      <c r="B53" s="138"/>
      <c r="C53" s="284"/>
      <c r="D53" s="284"/>
      <c r="E53" s="284"/>
      <c r="F53" s="284"/>
      <c r="G53" s="284"/>
      <c r="H53" s="284"/>
      <c r="I53" s="284"/>
      <c r="J53" s="284"/>
      <c r="K53" s="284"/>
      <c r="L53" s="284"/>
      <c r="M53" s="284"/>
      <c r="N53" s="284"/>
      <c r="O53" s="284"/>
      <c r="P53" s="284"/>
      <c r="Q53" s="284"/>
      <c r="R53" s="284"/>
      <c r="S53" s="139"/>
    </row>
    <row r="54" spans="1:19">
      <c r="B54" s="138"/>
      <c r="S54" s="139"/>
    </row>
    <row r="55" spans="1:19" ht="14.4" customHeight="1">
      <c r="B55" s="138"/>
      <c r="C55" s="264" t="s">
        <v>98</v>
      </c>
      <c r="D55" s="264"/>
      <c r="E55" s="264"/>
      <c r="F55" s="264"/>
      <c r="G55" s="264"/>
      <c r="H55" s="264"/>
      <c r="I55" s="264"/>
      <c r="S55" s="139"/>
    </row>
    <row r="56" spans="1:19">
      <c r="B56" s="138"/>
      <c r="C56" s="264"/>
      <c r="D56" s="264"/>
      <c r="E56" s="264"/>
      <c r="F56" s="264"/>
      <c r="G56" s="264"/>
      <c r="H56" s="264"/>
      <c r="I56" s="264"/>
      <c r="L56" s="190"/>
      <c r="M56" s="166"/>
      <c r="S56" s="139"/>
    </row>
    <row r="57" spans="1:19">
      <c r="B57" s="138"/>
      <c r="C57" s="278" t="s">
        <v>24</v>
      </c>
      <c r="D57" s="278"/>
      <c r="E57" s="278"/>
      <c r="F57" s="278"/>
      <c r="G57" s="278"/>
      <c r="H57" s="278"/>
      <c r="I57" s="278"/>
      <c r="L57" s="167"/>
      <c r="S57" s="139"/>
    </row>
    <row r="58" spans="1:19">
      <c r="B58" s="138"/>
      <c r="C58" s="272" t="s">
        <v>25</v>
      </c>
      <c r="D58" s="273"/>
      <c r="E58" s="132" t="s">
        <v>26</v>
      </c>
      <c r="F58" s="132" t="s">
        <v>7</v>
      </c>
      <c r="G58" s="132" t="s">
        <v>27</v>
      </c>
      <c r="H58" s="132" t="s">
        <v>28</v>
      </c>
      <c r="I58" s="132" t="s">
        <v>51</v>
      </c>
      <c r="S58" s="139"/>
    </row>
    <row r="59" spans="1:19">
      <c r="B59" s="138"/>
      <c r="C59" s="274" t="s">
        <v>29</v>
      </c>
      <c r="D59" s="275"/>
      <c r="E59" s="217">
        <v>5523.7830000000004</v>
      </c>
      <c r="F59" s="217">
        <v>0</v>
      </c>
      <c r="G59" s="218">
        <v>0</v>
      </c>
      <c r="H59" s="219">
        <v>11</v>
      </c>
      <c r="I59" s="218">
        <f>+H59/H$63</f>
        <v>0.19642857142857142</v>
      </c>
      <c r="N59" s="168"/>
      <c r="S59" s="139"/>
    </row>
    <row r="60" spans="1:19">
      <c r="B60" s="138"/>
      <c r="C60" s="274" t="s">
        <v>30</v>
      </c>
      <c r="D60" s="275"/>
      <c r="E60" s="217">
        <v>66221.02399999999</v>
      </c>
      <c r="F60" s="217">
        <v>25804.473999999995</v>
      </c>
      <c r="G60" s="218">
        <v>0.28362128113452589</v>
      </c>
      <c r="H60" s="219">
        <v>9</v>
      </c>
      <c r="I60" s="218">
        <f>+H60/H$63</f>
        <v>0.16071428571428573</v>
      </c>
      <c r="S60" s="139"/>
    </row>
    <row r="61" spans="1:19">
      <c r="B61" s="138"/>
      <c r="C61" s="274" t="s">
        <v>31</v>
      </c>
      <c r="D61" s="275"/>
      <c r="E61" s="217">
        <v>72006.839000000022</v>
      </c>
      <c r="F61" s="217">
        <v>58814.31700000001</v>
      </c>
      <c r="G61" s="218">
        <v>0.82913526074539057</v>
      </c>
      <c r="H61" s="219">
        <v>26</v>
      </c>
      <c r="I61" s="218">
        <f>+H61/H$63</f>
        <v>0.4642857142857143</v>
      </c>
      <c r="S61" s="139"/>
    </row>
    <row r="62" spans="1:19">
      <c r="B62" s="138"/>
      <c r="C62" s="274" t="s">
        <v>32</v>
      </c>
      <c r="D62" s="275"/>
      <c r="E62" s="217">
        <v>246.87899999999999</v>
      </c>
      <c r="F62" s="217">
        <v>246.87899999999999</v>
      </c>
      <c r="G62" s="218">
        <v>1</v>
      </c>
      <c r="H62" s="219">
        <v>10</v>
      </c>
      <c r="I62" s="218">
        <f>+H62/H$63</f>
        <v>0.17857142857142858</v>
      </c>
      <c r="S62" s="139"/>
    </row>
    <row r="63" spans="1:19">
      <c r="A63" s="198"/>
      <c r="B63" s="138"/>
      <c r="C63" s="276" t="s">
        <v>12</v>
      </c>
      <c r="D63" s="277"/>
      <c r="E63" s="220">
        <v>143998.52499999997</v>
      </c>
      <c r="F63" s="220">
        <v>84865.67</v>
      </c>
      <c r="G63" s="221">
        <v>0.60910907695698024</v>
      </c>
      <c r="H63" s="220">
        <v>56</v>
      </c>
      <c r="I63" s="221">
        <f>+H63/H$63</f>
        <v>1</v>
      </c>
      <c r="S63" s="139"/>
    </row>
    <row r="64" spans="1:19">
      <c r="A64" s="198"/>
      <c r="B64" s="138"/>
      <c r="C64" s="216" t="s">
        <v>117</v>
      </c>
      <c r="D64" s="169"/>
      <c r="E64" s="169"/>
      <c r="F64" s="169"/>
      <c r="G64" s="169"/>
      <c r="H64" s="169"/>
      <c r="I64" s="169"/>
      <c r="S64" s="139"/>
    </row>
    <row r="65" spans="1:19">
      <c r="B65" s="138"/>
      <c r="C65" s="130" t="s">
        <v>94</v>
      </c>
      <c r="H65" s="162"/>
      <c r="S65" s="139"/>
    </row>
    <row r="66" spans="1:19">
      <c r="B66" s="138"/>
      <c r="S66" s="139"/>
    </row>
    <row r="67" spans="1:19">
      <c r="B67" s="138"/>
      <c r="S67" s="139"/>
    </row>
    <row r="68" spans="1:19">
      <c r="B68" s="138"/>
      <c r="C68" s="262" t="s">
        <v>33</v>
      </c>
      <c r="D68" s="262"/>
      <c r="E68" s="262"/>
      <c r="F68" s="262"/>
      <c r="G68" s="262"/>
      <c r="H68" s="262"/>
      <c r="I68" s="262"/>
      <c r="M68" s="153"/>
      <c r="S68" s="139"/>
    </row>
    <row r="69" spans="1:19">
      <c r="B69" s="138"/>
      <c r="C69" s="263" t="s">
        <v>34</v>
      </c>
      <c r="D69" s="263"/>
      <c r="E69" s="263"/>
      <c r="F69" s="263"/>
      <c r="G69" s="263"/>
      <c r="H69" s="263"/>
      <c r="I69" s="263"/>
      <c r="S69" s="139"/>
    </row>
    <row r="70" spans="1:19">
      <c r="B70" s="138"/>
      <c r="C70" s="279" t="s">
        <v>15</v>
      </c>
      <c r="D70" s="279"/>
      <c r="E70" s="279"/>
      <c r="F70" s="128" t="s">
        <v>6</v>
      </c>
      <c r="G70" s="128" t="s">
        <v>16</v>
      </c>
      <c r="H70" s="128" t="s">
        <v>17</v>
      </c>
      <c r="I70" s="128" t="s">
        <v>18</v>
      </c>
      <c r="S70" s="139"/>
    </row>
    <row r="71" spans="1:19">
      <c r="B71" s="138"/>
      <c r="C71" s="191" t="s">
        <v>40</v>
      </c>
      <c r="D71" s="193"/>
      <c r="E71" s="172"/>
      <c r="F71" s="155">
        <v>58322.619999999988</v>
      </c>
      <c r="G71" s="218">
        <f>+F71/F$75</f>
        <v>0.4050223431108062</v>
      </c>
      <c r="H71" s="155">
        <v>37706.021000000008</v>
      </c>
      <c r="I71" s="222">
        <f>+H71/F71</f>
        <v>0.6465076671795611</v>
      </c>
      <c r="S71" s="139"/>
    </row>
    <row r="72" spans="1:19">
      <c r="B72" s="138"/>
      <c r="C72" s="191" t="s">
        <v>35</v>
      </c>
      <c r="D72" s="193"/>
      <c r="E72" s="172"/>
      <c r="F72" s="155">
        <v>66117.955000000002</v>
      </c>
      <c r="G72" s="222">
        <f>+F72/F$75</f>
        <v>0.45915716845016308</v>
      </c>
      <c r="H72" s="155">
        <v>35526.716000000008</v>
      </c>
      <c r="I72" s="222">
        <f>+H72/F72</f>
        <v>0.53732327323190809</v>
      </c>
      <c r="S72" s="139"/>
    </row>
    <row r="73" spans="1:19">
      <c r="B73" s="138"/>
      <c r="C73" s="191" t="s">
        <v>41</v>
      </c>
      <c r="D73" s="193"/>
      <c r="E73" s="154"/>
      <c r="F73" s="155">
        <v>18654.532999999999</v>
      </c>
      <c r="G73" s="222">
        <f>+F73/F$75</f>
        <v>0.1295466950095496</v>
      </c>
      <c r="H73" s="155">
        <v>10995.198</v>
      </c>
      <c r="I73" s="222">
        <f>+H73/F73</f>
        <v>0.5894115923459462</v>
      </c>
      <c r="S73" s="139"/>
    </row>
    <row r="74" spans="1:19">
      <c r="B74" s="138"/>
      <c r="C74" s="191" t="s">
        <v>42</v>
      </c>
      <c r="D74" s="193"/>
      <c r="E74" s="154"/>
      <c r="F74" s="155">
        <v>903.41700000000003</v>
      </c>
      <c r="G74" s="222">
        <f>+F74/F$75</f>
        <v>6.2737934294813105E-3</v>
      </c>
      <c r="H74" s="155">
        <v>637.7349999999999</v>
      </c>
      <c r="I74" s="222">
        <f>+H74/F74</f>
        <v>0.7059143230645426</v>
      </c>
      <c r="S74" s="139"/>
    </row>
    <row r="75" spans="1:19">
      <c r="A75" s="198"/>
      <c r="B75" s="138"/>
      <c r="C75" s="282" t="s">
        <v>12</v>
      </c>
      <c r="D75" s="289"/>
      <c r="E75" s="283"/>
      <c r="F75" s="220">
        <f>SUM(F71:F74)</f>
        <v>143998.52499999997</v>
      </c>
      <c r="G75" s="223">
        <f>+F75/F$75</f>
        <v>1</v>
      </c>
      <c r="H75" s="220">
        <f>SUM(H71:H74)</f>
        <v>84865.670000000027</v>
      </c>
      <c r="I75" s="223">
        <f>+H75/F75</f>
        <v>0.58935096731025571</v>
      </c>
      <c r="S75" s="139"/>
    </row>
    <row r="76" spans="1:19">
      <c r="A76" s="198"/>
      <c r="B76" s="138"/>
      <c r="C76" s="216" t="s">
        <v>117</v>
      </c>
      <c r="D76" s="169"/>
      <c r="E76" s="169"/>
      <c r="F76" s="169"/>
      <c r="G76" s="169"/>
      <c r="H76" s="169"/>
      <c r="I76" s="169"/>
      <c r="S76" s="139"/>
    </row>
    <row r="77" spans="1:19">
      <c r="B77" s="138"/>
      <c r="C77" s="130" t="s">
        <v>94</v>
      </c>
      <c r="F77" s="162"/>
      <c r="I77" s="162"/>
      <c r="S77" s="139"/>
    </row>
    <row r="78" spans="1:19">
      <c r="B78" s="138"/>
      <c r="S78" s="139"/>
    </row>
    <row r="79" spans="1:19">
      <c r="B79" s="138"/>
      <c r="S79" s="139"/>
    </row>
    <row r="80" spans="1:19" ht="14.4" customHeight="1">
      <c r="B80" s="138"/>
      <c r="C80" s="264" t="s">
        <v>99</v>
      </c>
      <c r="D80" s="264"/>
      <c r="E80" s="264"/>
      <c r="F80" s="264"/>
      <c r="G80" s="264"/>
      <c r="H80" s="264"/>
      <c r="I80" s="264"/>
      <c r="S80" s="139"/>
    </row>
    <row r="81" spans="1:19">
      <c r="B81" s="138"/>
      <c r="C81" s="264"/>
      <c r="D81" s="264"/>
      <c r="E81" s="264"/>
      <c r="F81" s="264"/>
      <c r="G81" s="264"/>
      <c r="H81" s="264"/>
      <c r="I81" s="264"/>
      <c r="L81" s="183"/>
      <c r="M81" s="153"/>
      <c r="S81" s="139"/>
    </row>
    <row r="82" spans="1:19">
      <c r="B82" s="138"/>
      <c r="C82" s="184" t="s">
        <v>34</v>
      </c>
      <c r="D82" s="184"/>
      <c r="E82" s="184"/>
      <c r="F82" s="184"/>
      <c r="G82" s="184"/>
      <c r="H82" s="184"/>
      <c r="I82" s="184"/>
      <c r="S82" s="139"/>
    </row>
    <row r="83" spans="1:19">
      <c r="B83" s="138"/>
      <c r="C83" s="279" t="s">
        <v>15</v>
      </c>
      <c r="D83" s="279"/>
      <c r="E83" s="279"/>
      <c r="F83" s="128" t="s">
        <v>6</v>
      </c>
      <c r="G83" s="128" t="s">
        <v>16</v>
      </c>
      <c r="H83" s="128" t="s">
        <v>17</v>
      </c>
      <c r="I83" s="128" t="s">
        <v>18</v>
      </c>
      <c r="S83" s="139"/>
    </row>
    <row r="84" spans="1:19">
      <c r="B84" s="138"/>
      <c r="C84" s="290" t="s">
        <v>36</v>
      </c>
      <c r="D84" s="291"/>
      <c r="E84" s="292"/>
      <c r="F84" s="155">
        <v>4035.1950000000002</v>
      </c>
      <c r="G84" s="222">
        <v>2.8022474535763477E-2</v>
      </c>
      <c r="H84" s="155">
        <v>3421.5839999999998</v>
      </c>
      <c r="I84" s="222">
        <v>4.0317645996521864E-2</v>
      </c>
      <c r="L84" s="156"/>
      <c r="M84" s="156"/>
      <c r="S84" s="139"/>
    </row>
    <row r="85" spans="1:19">
      <c r="B85" s="138"/>
      <c r="C85" s="290" t="s">
        <v>37</v>
      </c>
      <c r="D85" s="291"/>
      <c r="E85" s="292"/>
      <c r="F85" s="155">
        <v>1781.297</v>
      </c>
      <c r="G85" s="222">
        <v>1.2370244764659916E-2</v>
      </c>
      <c r="H85" s="155">
        <v>1212.857</v>
      </c>
      <c r="I85" s="222">
        <v>1.429149165135315E-2</v>
      </c>
      <c r="L85" s="156"/>
      <c r="M85" s="156"/>
      <c r="S85" s="139"/>
    </row>
    <row r="86" spans="1:19">
      <c r="B86" s="138"/>
      <c r="C86" s="191" t="s">
        <v>102</v>
      </c>
      <c r="D86" s="192"/>
      <c r="E86" s="193"/>
      <c r="F86" s="155">
        <v>138182.033</v>
      </c>
      <c r="G86" s="222">
        <v>0.95960728069957657</v>
      </c>
      <c r="H86" s="155">
        <v>80231.228000000003</v>
      </c>
      <c r="I86" s="222">
        <v>0.94539086235212488</v>
      </c>
      <c r="L86" s="156"/>
      <c r="M86" s="156"/>
      <c r="S86" s="139"/>
    </row>
    <row r="87" spans="1:19">
      <c r="A87" s="198"/>
      <c r="B87" s="138"/>
      <c r="C87" s="282" t="s">
        <v>12</v>
      </c>
      <c r="D87" s="289"/>
      <c r="E87" s="283"/>
      <c r="F87" s="224">
        <f>SUM(F84:F86)</f>
        <v>143998.52499999999</v>
      </c>
      <c r="G87" s="223">
        <v>1</v>
      </c>
      <c r="H87" s="224">
        <f>SUM(H84:H86)</f>
        <v>84865.669000000009</v>
      </c>
      <c r="I87" s="223">
        <f>+H87/F87</f>
        <v>0.58935096036573997</v>
      </c>
      <c r="L87" s="156"/>
      <c r="M87" s="156"/>
      <c r="S87" s="139"/>
    </row>
    <row r="88" spans="1:19">
      <c r="A88" s="198"/>
      <c r="B88" s="138"/>
      <c r="C88" s="216" t="s">
        <v>117</v>
      </c>
      <c r="D88" s="169"/>
      <c r="E88" s="169"/>
      <c r="F88" s="169"/>
      <c r="G88" s="169"/>
      <c r="H88" s="169"/>
      <c r="I88" s="169"/>
      <c r="S88" s="139"/>
    </row>
    <row r="89" spans="1:19">
      <c r="B89" s="138"/>
      <c r="C89" s="130" t="s">
        <v>94</v>
      </c>
      <c r="S89" s="139"/>
    </row>
    <row r="90" spans="1:19">
      <c r="B90" s="173"/>
      <c r="C90" s="174"/>
      <c r="D90" s="174"/>
      <c r="E90" s="174"/>
      <c r="F90" s="174"/>
      <c r="G90" s="174"/>
      <c r="H90" s="174"/>
      <c r="I90" s="174"/>
      <c r="J90" s="174"/>
      <c r="K90" s="174"/>
      <c r="L90" s="174"/>
      <c r="M90" s="174"/>
      <c r="N90" s="174"/>
      <c r="O90" s="174"/>
      <c r="P90" s="174"/>
      <c r="Q90" s="174"/>
      <c r="R90" s="174"/>
      <c r="S90" s="175"/>
    </row>
  </sheetData>
  <mergeCells count="51">
    <mergeCell ref="C80:I81"/>
    <mergeCell ref="C83:E83"/>
    <mergeCell ref="C84:E84"/>
    <mergeCell ref="C85:E85"/>
    <mergeCell ref="C87:E87"/>
    <mergeCell ref="C75:E75"/>
    <mergeCell ref="C55:I56"/>
    <mergeCell ref="C57:I57"/>
    <mergeCell ref="C58:D58"/>
    <mergeCell ref="C59:D59"/>
    <mergeCell ref="C60:D60"/>
    <mergeCell ref="C61:D61"/>
    <mergeCell ref="C62:D62"/>
    <mergeCell ref="C63:D63"/>
    <mergeCell ref="C68:I68"/>
    <mergeCell ref="C69:I69"/>
    <mergeCell ref="C70:E70"/>
    <mergeCell ref="C52:R53"/>
    <mergeCell ref="C38:P38"/>
    <mergeCell ref="E39:M39"/>
    <mergeCell ref="C40:D41"/>
    <mergeCell ref="E40:G40"/>
    <mergeCell ref="H40:J40"/>
    <mergeCell ref="K40:M40"/>
    <mergeCell ref="N40:P40"/>
    <mergeCell ref="C42:D42"/>
    <mergeCell ref="C43:D43"/>
    <mergeCell ref="C44:D44"/>
    <mergeCell ref="C45:D45"/>
    <mergeCell ref="C51:R51"/>
    <mergeCell ref="C32:D32"/>
    <mergeCell ref="L17:M17"/>
    <mergeCell ref="L18:M18"/>
    <mergeCell ref="L19:M19"/>
    <mergeCell ref="C20:D20"/>
    <mergeCell ref="L20:M20"/>
    <mergeCell ref="C25:H26"/>
    <mergeCell ref="C27:H27"/>
    <mergeCell ref="C28:D28"/>
    <mergeCell ref="C29:D29"/>
    <mergeCell ref="C30:D30"/>
    <mergeCell ref="C31:D31"/>
    <mergeCell ref="C15:D16"/>
    <mergeCell ref="E15:G15"/>
    <mergeCell ref="H15:J15"/>
    <mergeCell ref="L15:M16"/>
    <mergeCell ref="B2:S3"/>
    <mergeCell ref="C8:R8"/>
    <mergeCell ref="C9:R10"/>
    <mergeCell ref="C12:J13"/>
    <mergeCell ref="C14:J1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2C8D-B8B7-4D32-9A5C-4F00CBA062FB}">
  <dimension ref="A2:T90"/>
  <sheetViews>
    <sheetView topLeftCell="C1" zoomScaleNormal="100" workbookViewId="0">
      <selection activeCell="C11" sqref="C11"/>
    </sheetView>
  </sheetViews>
  <sheetFormatPr defaultColWidth="0" defaultRowHeight="13.8"/>
  <cols>
    <col min="1" max="19" width="9.77734375" style="133" customWidth="1"/>
    <col min="20" max="20" width="11.6640625" style="133" customWidth="1"/>
    <col min="21" max="16384" width="11.44140625" style="133" hidden="1"/>
  </cols>
  <sheetData>
    <row r="2" spans="2:19">
      <c r="B2" s="293" t="s">
        <v>114</v>
      </c>
      <c r="C2" s="293"/>
      <c r="D2" s="293"/>
      <c r="E2" s="293"/>
      <c r="F2" s="293"/>
      <c r="G2" s="293"/>
      <c r="H2" s="293"/>
      <c r="I2" s="293"/>
      <c r="J2" s="293"/>
      <c r="K2" s="293"/>
      <c r="L2" s="293"/>
      <c r="M2" s="293"/>
      <c r="N2" s="293"/>
      <c r="O2" s="293"/>
      <c r="P2" s="293"/>
      <c r="Q2" s="293"/>
      <c r="R2" s="293"/>
      <c r="S2" s="293"/>
    </row>
    <row r="3" spans="2:19">
      <c r="B3" s="293"/>
      <c r="C3" s="293"/>
      <c r="D3" s="293"/>
      <c r="E3" s="293"/>
      <c r="F3" s="293"/>
      <c r="G3" s="293"/>
      <c r="H3" s="293"/>
      <c r="I3" s="293"/>
      <c r="J3" s="293"/>
      <c r="K3" s="293"/>
      <c r="L3" s="293"/>
      <c r="M3" s="293"/>
      <c r="N3" s="293"/>
      <c r="O3" s="293"/>
      <c r="P3" s="293"/>
      <c r="Q3" s="293"/>
      <c r="R3" s="293"/>
      <c r="S3" s="293"/>
    </row>
    <row r="4" spans="2:19">
      <c r="B4" s="134"/>
      <c r="H4" s="134"/>
      <c r="O4" s="134"/>
      <c r="P4" s="134"/>
    </row>
    <row r="5" spans="2:19">
      <c r="B5" s="134"/>
      <c r="H5" s="134"/>
      <c r="O5" s="134"/>
      <c r="P5" s="134"/>
    </row>
    <row r="7" spans="2:19">
      <c r="B7" s="135"/>
      <c r="C7" s="136"/>
      <c r="D7" s="136"/>
      <c r="E7" s="136"/>
      <c r="F7" s="136"/>
      <c r="G7" s="136"/>
      <c r="H7" s="136"/>
      <c r="I7" s="136"/>
      <c r="J7" s="136"/>
      <c r="K7" s="136"/>
      <c r="L7" s="136"/>
      <c r="M7" s="136"/>
      <c r="N7" s="136"/>
      <c r="O7" s="136"/>
      <c r="P7" s="136"/>
      <c r="Q7" s="136"/>
      <c r="R7" s="136"/>
      <c r="S7" s="137"/>
    </row>
    <row r="8" spans="2:19">
      <c r="B8" s="138"/>
      <c r="C8" s="271" t="s">
        <v>3</v>
      </c>
      <c r="D8" s="271"/>
      <c r="E8" s="271"/>
      <c r="F8" s="271"/>
      <c r="G8" s="271"/>
      <c r="H8" s="271"/>
      <c r="I8" s="271"/>
      <c r="J8" s="271"/>
      <c r="K8" s="271"/>
      <c r="L8" s="271"/>
      <c r="M8" s="271"/>
      <c r="N8" s="271"/>
      <c r="O8" s="271"/>
      <c r="P8" s="271"/>
      <c r="Q8" s="271"/>
      <c r="R8" s="271"/>
      <c r="S8" s="139"/>
    </row>
    <row r="9" spans="2:19" ht="13.8" customHeight="1">
      <c r="B9" s="138"/>
      <c r="C9" s="294" t="s">
        <v>121</v>
      </c>
      <c r="D9" s="294"/>
      <c r="E9" s="294"/>
      <c r="F9" s="294"/>
      <c r="G9" s="294"/>
      <c r="H9" s="294"/>
      <c r="I9" s="294"/>
      <c r="J9" s="294"/>
      <c r="K9" s="294"/>
      <c r="L9" s="294"/>
      <c r="M9" s="294"/>
      <c r="N9" s="294"/>
      <c r="O9" s="294"/>
      <c r="P9" s="294"/>
      <c r="Q9" s="294"/>
      <c r="R9" s="294"/>
      <c r="S9" s="140"/>
    </row>
    <row r="10" spans="2:19">
      <c r="B10" s="138"/>
      <c r="C10" s="294"/>
      <c r="D10" s="294"/>
      <c r="E10" s="294"/>
      <c r="F10" s="294"/>
      <c r="G10" s="294"/>
      <c r="H10" s="294"/>
      <c r="I10" s="294"/>
      <c r="J10" s="294"/>
      <c r="K10" s="294"/>
      <c r="L10" s="294"/>
      <c r="M10" s="294"/>
      <c r="N10" s="294"/>
      <c r="O10" s="294"/>
      <c r="P10" s="294"/>
      <c r="Q10" s="294"/>
      <c r="R10" s="294"/>
      <c r="S10" s="140"/>
    </row>
    <row r="11" spans="2:19">
      <c r="B11" s="138"/>
      <c r="C11" s="141"/>
      <c r="D11" s="141"/>
      <c r="E11" s="141"/>
      <c r="O11" s="141"/>
      <c r="P11" s="141"/>
      <c r="R11" s="141"/>
      <c r="S11" s="126"/>
    </row>
    <row r="12" spans="2:19" ht="14.4" customHeight="1">
      <c r="B12" s="138"/>
      <c r="C12" s="297" t="s">
        <v>100</v>
      </c>
      <c r="D12" s="297"/>
      <c r="E12" s="297"/>
      <c r="F12" s="297"/>
      <c r="G12" s="297"/>
      <c r="H12" s="297"/>
      <c r="I12" s="297"/>
      <c r="J12" s="297"/>
      <c r="O12" s="141"/>
      <c r="P12" s="141"/>
      <c r="R12" s="141"/>
      <c r="S12" s="126"/>
    </row>
    <row r="13" spans="2:19" ht="12" customHeight="1">
      <c r="B13" s="138"/>
      <c r="C13" s="297"/>
      <c r="D13" s="297"/>
      <c r="E13" s="297"/>
      <c r="F13" s="297"/>
      <c r="G13" s="297"/>
      <c r="H13" s="297"/>
      <c r="I13" s="297"/>
      <c r="J13" s="297"/>
      <c r="K13" s="142"/>
      <c r="L13" s="142"/>
      <c r="M13" s="142"/>
      <c r="N13" s="142"/>
      <c r="P13" s="127"/>
      <c r="S13" s="126"/>
    </row>
    <row r="14" spans="2:19" ht="12" customHeight="1">
      <c r="B14" s="138"/>
      <c r="C14" s="295" t="s">
        <v>4</v>
      </c>
      <c r="D14" s="295"/>
      <c r="E14" s="295"/>
      <c r="F14" s="295"/>
      <c r="G14" s="295"/>
      <c r="H14" s="295"/>
      <c r="I14" s="295"/>
      <c r="J14" s="295"/>
      <c r="N14" s="142"/>
      <c r="O14" s="127"/>
      <c r="P14" s="127"/>
      <c r="S14" s="126"/>
    </row>
    <row r="15" spans="2:19" ht="12" customHeight="1">
      <c r="B15" s="138"/>
      <c r="C15" s="265" t="s">
        <v>5</v>
      </c>
      <c r="D15" s="265"/>
      <c r="E15" s="265">
        <v>2020</v>
      </c>
      <c r="F15" s="265"/>
      <c r="G15" s="265"/>
      <c r="H15" s="265">
        <v>2019</v>
      </c>
      <c r="I15" s="265"/>
      <c r="J15" s="265"/>
      <c r="L15" s="296" t="s">
        <v>38</v>
      </c>
      <c r="M15" s="296"/>
      <c r="S15" s="126"/>
    </row>
    <row r="16" spans="2:19">
      <c r="B16" s="138"/>
      <c r="C16" s="265"/>
      <c r="D16" s="265"/>
      <c r="E16" s="177" t="s">
        <v>6</v>
      </c>
      <c r="F16" s="177" t="s">
        <v>7</v>
      </c>
      <c r="G16" s="177" t="s">
        <v>8</v>
      </c>
      <c r="H16" s="177" t="s">
        <v>6</v>
      </c>
      <c r="I16" s="177" t="s">
        <v>7</v>
      </c>
      <c r="J16" s="177" t="s">
        <v>8</v>
      </c>
      <c r="K16" s="143"/>
      <c r="L16" s="296"/>
      <c r="M16" s="296"/>
      <c r="S16" s="139"/>
    </row>
    <row r="17" spans="2:19">
      <c r="B17" s="138"/>
      <c r="C17" s="178" t="s">
        <v>11</v>
      </c>
      <c r="D17" s="178"/>
      <c r="E17" s="179">
        <v>289.99</v>
      </c>
      <c r="F17" s="179">
        <v>188.60499999999999</v>
      </c>
      <c r="G17" s="180">
        <f>+F17/E17</f>
        <v>0.65038449601710402</v>
      </c>
      <c r="H17" s="179">
        <v>0</v>
      </c>
      <c r="I17" s="179">
        <v>0</v>
      </c>
      <c r="J17" s="180" t="e">
        <f>+I17/H17</f>
        <v>#DIV/0!</v>
      </c>
      <c r="K17" s="144"/>
      <c r="L17" s="298" t="e">
        <f>(G17-J17)*100</f>
        <v>#DIV/0!</v>
      </c>
      <c r="M17" s="298"/>
      <c r="S17" s="139"/>
    </row>
    <row r="18" spans="2:19">
      <c r="B18" s="138"/>
      <c r="C18" s="178" t="s">
        <v>101</v>
      </c>
      <c r="D18" s="178"/>
      <c r="E18" s="179">
        <v>2576.5030000000002</v>
      </c>
      <c r="F18" s="179">
        <v>1288.1379999999999</v>
      </c>
      <c r="G18" s="180">
        <f t="shared" ref="G18:G19" si="0">+F18/E18</f>
        <v>0.49995594804275401</v>
      </c>
      <c r="H18" s="179">
        <v>4795.9120000000003</v>
      </c>
      <c r="I18" s="179">
        <v>2399.9470000000001</v>
      </c>
      <c r="J18" s="180">
        <f>+I18/H18</f>
        <v>0.50041514523202257</v>
      </c>
      <c r="K18" s="144"/>
      <c r="L18" s="298">
        <f>(G18-J18)*100</f>
        <v>-4.5919718926856756E-2</v>
      </c>
      <c r="M18" s="298"/>
      <c r="S18" s="139"/>
    </row>
    <row r="19" spans="2:19">
      <c r="B19" s="138"/>
      <c r="C19" s="178" t="s">
        <v>9</v>
      </c>
      <c r="D19" s="178"/>
      <c r="E19" s="179">
        <v>62766.053</v>
      </c>
      <c r="F19" s="179">
        <v>56040.769</v>
      </c>
      <c r="G19" s="180">
        <f t="shared" si="0"/>
        <v>0.89285157057749032</v>
      </c>
      <c r="H19" s="179">
        <v>81190.103000000003</v>
      </c>
      <c r="I19" s="179">
        <v>67669.157999999996</v>
      </c>
      <c r="J19" s="180">
        <f>+I19/H19</f>
        <v>0.83346560109672474</v>
      </c>
      <c r="K19" s="144"/>
      <c r="L19" s="298">
        <f>(G19-J19)*100</f>
        <v>5.9385969480765581</v>
      </c>
      <c r="M19" s="298"/>
      <c r="S19" s="139"/>
    </row>
    <row r="20" spans="2:19">
      <c r="B20" s="138"/>
      <c r="C20" s="268" t="s">
        <v>12</v>
      </c>
      <c r="D20" s="269"/>
      <c r="E20" s="181">
        <f>SUM(E17:E19)</f>
        <v>65632.546000000002</v>
      </c>
      <c r="F20" s="181">
        <f>SUM(F17:F19)</f>
        <v>57517.512000000002</v>
      </c>
      <c r="G20" s="182">
        <f>+F20/E20</f>
        <v>0.87635655639505439</v>
      </c>
      <c r="H20" s="181">
        <f>SUM(H17:H19)</f>
        <v>85986.014999999999</v>
      </c>
      <c r="I20" s="181">
        <f>SUM(I17:I19)</f>
        <v>70069.104999999996</v>
      </c>
      <c r="J20" s="182">
        <f>+I20/H20</f>
        <v>0.81488954919006307</v>
      </c>
      <c r="K20" s="156"/>
      <c r="L20" s="298">
        <f>(G20-J20)*100</f>
        <v>6.1467007204991315</v>
      </c>
      <c r="M20" s="298"/>
      <c r="S20" s="139"/>
    </row>
    <row r="21" spans="2:19">
      <c r="B21" s="138"/>
      <c r="C21" s="216" t="s">
        <v>117</v>
      </c>
      <c r="D21" s="176"/>
      <c r="E21" s="176"/>
      <c r="F21" s="176"/>
      <c r="G21" s="176"/>
      <c r="H21" s="176"/>
      <c r="I21" s="176"/>
      <c r="J21" s="176"/>
      <c r="N21" s="146"/>
      <c r="O21" s="147"/>
      <c r="S21" s="139"/>
    </row>
    <row r="22" spans="2:19">
      <c r="B22" s="138"/>
      <c r="C22" s="130" t="s">
        <v>94</v>
      </c>
      <c r="D22" s="148"/>
      <c r="E22" s="148"/>
      <c r="F22" s="148"/>
      <c r="G22" s="149"/>
      <c r="H22" s="148"/>
      <c r="I22" s="148"/>
      <c r="J22" s="148"/>
      <c r="K22" s="148"/>
      <c r="L22" s="148"/>
      <c r="M22" s="148"/>
      <c r="N22" s="150"/>
      <c r="O22" s="147"/>
      <c r="S22" s="139"/>
    </row>
    <row r="23" spans="2:19">
      <c r="B23" s="138"/>
      <c r="C23" s="151"/>
      <c r="D23" s="151"/>
      <c r="E23" s="134"/>
      <c r="F23" s="151"/>
      <c r="G23" s="151"/>
      <c r="H23" s="151"/>
      <c r="I23" s="151"/>
      <c r="J23" s="151"/>
      <c r="K23" s="152"/>
      <c r="L23" s="151"/>
      <c r="M23" s="151"/>
      <c r="N23" s="151"/>
      <c r="O23" s="151"/>
      <c r="P23" s="151"/>
      <c r="R23" s="151"/>
      <c r="S23" s="139"/>
    </row>
    <row r="24" spans="2:19">
      <c r="B24" s="138"/>
      <c r="S24" s="139"/>
    </row>
    <row r="25" spans="2:19" ht="14.4" customHeight="1">
      <c r="B25" s="138"/>
      <c r="C25" s="264" t="s">
        <v>96</v>
      </c>
      <c r="D25" s="264"/>
      <c r="E25" s="264"/>
      <c r="F25" s="264"/>
      <c r="G25" s="264"/>
      <c r="H25" s="264"/>
      <c r="S25" s="139"/>
    </row>
    <row r="26" spans="2:19">
      <c r="B26" s="138"/>
      <c r="C26" s="264"/>
      <c r="D26" s="264"/>
      <c r="E26" s="264"/>
      <c r="F26" s="264"/>
      <c r="G26" s="264"/>
      <c r="H26" s="264"/>
      <c r="M26" s="153"/>
      <c r="S26" s="139"/>
    </row>
    <row r="27" spans="2:19">
      <c r="B27" s="138"/>
      <c r="C27" s="270" t="s">
        <v>14</v>
      </c>
      <c r="D27" s="270"/>
      <c r="E27" s="270"/>
      <c r="F27" s="270"/>
      <c r="G27" s="270"/>
      <c r="H27" s="270"/>
      <c r="S27" s="139"/>
    </row>
    <row r="28" spans="2:19">
      <c r="B28" s="138"/>
      <c r="C28" s="265" t="s">
        <v>15</v>
      </c>
      <c r="D28" s="265"/>
      <c r="E28" s="177" t="s">
        <v>6</v>
      </c>
      <c r="F28" s="177" t="s">
        <v>16</v>
      </c>
      <c r="G28" s="177" t="s">
        <v>17</v>
      </c>
      <c r="H28" s="177" t="s">
        <v>18</v>
      </c>
      <c r="S28" s="139"/>
    </row>
    <row r="29" spans="2:19">
      <c r="B29" s="138"/>
      <c r="C29" s="266" t="s">
        <v>19</v>
      </c>
      <c r="D29" s="267"/>
      <c r="E29" s="185">
        <v>64866.171999999999</v>
      </c>
      <c r="F29" s="186">
        <f>+E29/E$32</f>
        <v>0.9883232626691032</v>
      </c>
      <c r="G29" s="185">
        <v>56776.08</v>
      </c>
      <c r="H29" s="187">
        <f>+G29/E29</f>
        <v>0.87528026164392747</v>
      </c>
      <c r="M29" s="156"/>
      <c r="N29" s="156"/>
      <c r="S29" s="139"/>
    </row>
    <row r="30" spans="2:19">
      <c r="B30" s="138"/>
      <c r="C30" s="266" t="s">
        <v>20</v>
      </c>
      <c r="D30" s="267"/>
      <c r="E30" s="185">
        <v>297.24200000000002</v>
      </c>
      <c r="F30" s="186">
        <f t="shared" ref="F30:F32" si="1">+E30/E$32</f>
        <v>4.5288811438154476E-3</v>
      </c>
      <c r="G30" s="185">
        <v>278.35300000000001</v>
      </c>
      <c r="H30" s="187">
        <f>+G30/E30</f>
        <v>0.93645245288350898</v>
      </c>
      <c r="L30" s="156"/>
      <c r="M30" s="156"/>
      <c r="N30" s="156"/>
      <c r="S30" s="139"/>
    </row>
    <row r="31" spans="2:19">
      <c r="B31" s="138"/>
      <c r="C31" s="266" t="s">
        <v>21</v>
      </c>
      <c r="D31" s="267"/>
      <c r="E31" s="185">
        <v>469.13200000000001</v>
      </c>
      <c r="F31" s="186">
        <f t="shared" si="1"/>
        <v>7.1478561870813298E-3</v>
      </c>
      <c r="G31" s="185">
        <v>463.08</v>
      </c>
      <c r="H31" s="187">
        <f>+G31/E31</f>
        <v>0.98709957964922446</v>
      </c>
      <c r="L31" s="156"/>
      <c r="M31" s="156"/>
      <c r="N31" s="156"/>
      <c r="S31" s="139"/>
    </row>
    <row r="32" spans="2:19">
      <c r="B32" s="138"/>
      <c r="C32" s="268" t="s">
        <v>12</v>
      </c>
      <c r="D32" s="269"/>
      <c r="E32" s="181">
        <f>SUM(E29:E31)</f>
        <v>65632.546000000002</v>
      </c>
      <c r="F32" s="188">
        <f t="shared" si="1"/>
        <v>1</v>
      </c>
      <c r="G32" s="181">
        <f>SUM(G29:G31)</f>
        <v>57517.513000000006</v>
      </c>
      <c r="H32" s="189">
        <f>+G32/E32</f>
        <v>0.87635657163139768</v>
      </c>
      <c r="L32" s="156"/>
      <c r="M32" s="156"/>
      <c r="N32" s="156"/>
      <c r="S32" s="139"/>
    </row>
    <row r="33" spans="1:19">
      <c r="B33" s="138"/>
      <c r="C33" s="131" t="s">
        <v>95</v>
      </c>
      <c r="D33" s="156"/>
      <c r="E33" s="156"/>
      <c r="F33" s="158"/>
      <c r="G33" s="158"/>
      <c r="H33" s="159"/>
      <c r="L33" s="156"/>
      <c r="M33" s="156"/>
      <c r="N33" s="156"/>
      <c r="S33" s="139"/>
    </row>
    <row r="34" spans="1:19">
      <c r="B34" s="138"/>
      <c r="C34" s="216" t="s">
        <v>117</v>
      </c>
      <c r="D34" s="161"/>
      <c r="E34" s="161"/>
      <c r="F34" s="161"/>
      <c r="G34" s="161"/>
      <c r="H34" s="161"/>
      <c r="I34" s="161"/>
      <c r="J34" s="161"/>
      <c r="K34" s="161"/>
      <c r="S34" s="139"/>
    </row>
    <row r="35" spans="1:19">
      <c r="B35" s="138"/>
      <c r="C35" s="130" t="s">
        <v>94</v>
      </c>
      <c r="F35" s="162"/>
      <c r="G35" s="162"/>
      <c r="H35" s="163"/>
      <c r="I35" s="162"/>
      <c r="J35" s="162"/>
      <c r="K35" s="163"/>
      <c r="S35" s="139"/>
    </row>
    <row r="36" spans="1:19">
      <c r="B36" s="138"/>
      <c r="S36" s="139"/>
    </row>
    <row r="37" spans="1:19">
      <c r="B37" s="138"/>
      <c r="S37" s="139"/>
    </row>
    <row r="38" spans="1:19">
      <c r="B38" s="138"/>
      <c r="C38" s="262" t="s">
        <v>22</v>
      </c>
      <c r="D38" s="262"/>
      <c r="E38" s="262"/>
      <c r="F38" s="262"/>
      <c r="G38" s="262"/>
      <c r="H38" s="262"/>
      <c r="I38" s="262"/>
      <c r="J38" s="262"/>
      <c r="K38" s="262"/>
      <c r="L38" s="262"/>
      <c r="M38" s="262"/>
      <c r="N38" s="262"/>
      <c r="O38" s="262"/>
      <c r="P38" s="262"/>
      <c r="S38" s="139"/>
    </row>
    <row r="39" spans="1:19">
      <c r="B39" s="138"/>
      <c r="E39" s="263" t="s">
        <v>23</v>
      </c>
      <c r="F39" s="263"/>
      <c r="G39" s="263"/>
      <c r="H39" s="263"/>
      <c r="I39" s="263"/>
      <c r="J39" s="263"/>
      <c r="K39" s="263"/>
      <c r="L39" s="263"/>
      <c r="M39" s="263"/>
      <c r="S39" s="139"/>
    </row>
    <row r="40" spans="1:19">
      <c r="B40" s="138"/>
      <c r="C40" s="285" t="s">
        <v>15</v>
      </c>
      <c r="D40" s="286"/>
      <c r="E40" s="279" t="s">
        <v>19</v>
      </c>
      <c r="F40" s="279"/>
      <c r="G40" s="279"/>
      <c r="H40" s="279" t="s">
        <v>20</v>
      </c>
      <c r="I40" s="279"/>
      <c r="J40" s="279"/>
      <c r="K40" s="279" t="s">
        <v>21</v>
      </c>
      <c r="L40" s="279"/>
      <c r="M40" s="279"/>
      <c r="N40" s="279" t="s">
        <v>12</v>
      </c>
      <c r="O40" s="279"/>
      <c r="P40" s="279"/>
      <c r="S40" s="139"/>
    </row>
    <row r="41" spans="1:19">
      <c r="B41" s="138"/>
      <c r="C41" s="287"/>
      <c r="D41" s="288"/>
      <c r="E41" s="128" t="s">
        <v>6</v>
      </c>
      <c r="F41" s="128" t="s">
        <v>17</v>
      </c>
      <c r="G41" s="128" t="s">
        <v>18</v>
      </c>
      <c r="H41" s="128" t="s">
        <v>6</v>
      </c>
      <c r="I41" s="128" t="s">
        <v>17</v>
      </c>
      <c r="J41" s="128" t="s">
        <v>18</v>
      </c>
      <c r="K41" s="128" t="s">
        <v>6</v>
      </c>
      <c r="L41" s="128" t="s">
        <v>17</v>
      </c>
      <c r="M41" s="128" t="s">
        <v>18</v>
      </c>
      <c r="N41" s="128" t="s">
        <v>12</v>
      </c>
      <c r="O41" s="128" t="s">
        <v>17</v>
      </c>
      <c r="P41" s="128" t="s">
        <v>8</v>
      </c>
      <c r="S41" s="139"/>
    </row>
    <row r="42" spans="1:19">
      <c r="B42" s="138"/>
      <c r="C42" s="280" t="s">
        <v>11</v>
      </c>
      <c r="D42" s="281"/>
      <c r="E42" s="155">
        <v>289.99</v>
      </c>
      <c r="F42" s="155">
        <v>188.60499999999999</v>
      </c>
      <c r="G42" s="164">
        <f>+F42/E42</f>
        <v>0.65038449601710402</v>
      </c>
      <c r="H42" s="155">
        <v>0</v>
      </c>
      <c r="I42" s="155">
        <v>0</v>
      </c>
      <c r="J42" s="164" t="e">
        <f t="shared" ref="J42:J45" si="2">+I42/H42</f>
        <v>#DIV/0!</v>
      </c>
      <c r="K42" s="155">
        <v>0</v>
      </c>
      <c r="L42" s="155">
        <v>0</v>
      </c>
      <c r="M42" s="164" t="e">
        <f t="shared" ref="M42:M45" si="3">+L42/K42</f>
        <v>#DIV/0!</v>
      </c>
      <c r="N42" s="155">
        <f>+E42+H42+K42</f>
        <v>289.99</v>
      </c>
      <c r="O42" s="155">
        <f t="shared" ref="O42:O44" si="4">+F42+I42+L42</f>
        <v>188.60499999999999</v>
      </c>
      <c r="P42" s="164">
        <f t="shared" ref="P42:P45" si="5">+O42/N42</f>
        <v>0.65038449601710402</v>
      </c>
      <c r="S42" s="139"/>
    </row>
    <row r="43" spans="1:19">
      <c r="B43" s="138"/>
      <c r="C43" s="280" t="s">
        <v>10</v>
      </c>
      <c r="D43" s="281"/>
      <c r="E43" s="155">
        <v>1810.1289999999999</v>
      </c>
      <c r="F43" s="155">
        <v>546.70600000000002</v>
      </c>
      <c r="G43" s="164">
        <f t="shared" ref="G43:G45" si="6">+F43/E43</f>
        <v>0.30202598820305077</v>
      </c>
      <c r="H43" s="155">
        <v>297.24200000000002</v>
      </c>
      <c r="I43" s="155">
        <v>278.35300000000001</v>
      </c>
      <c r="J43" s="164">
        <f t="shared" si="2"/>
        <v>0.93645245288350898</v>
      </c>
      <c r="K43" s="155">
        <v>469.13200000000001</v>
      </c>
      <c r="L43" s="155">
        <v>463.08</v>
      </c>
      <c r="M43" s="164">
        <f t="shared" si="3"/>
        <v>0.98709957964922446</v>
      </c>
      <c r="N43" s="155">
        <f t="shared" ref="N43:N44" si="7">+E43+H43+K43</f>
        <v>2576.5030000000002</v>
      </c>
      <c r="O43" s="155">
        <f t="shared" si="4"/>
        <v>1288.1389999999999</v>
      </c>
      <c r="P43" s="164">
        <f t="shared" si="5"/>
        <v>0.49995633616572532</v>
      </c>
      <c r="S43" s="139"/>
    </row>
    <row r="44" spans="1:19">
      <c r="B44" s="138"/>
      <c r="C44" s="280" t="s">
        <v>9</v>
      </c>
      <c r="D44" s="281"/>
      <c r="E44" s="155">
        <v>62766.053</v>
      </c>
      <c r="F44" s="155">
        <v>56040.769</v>
      </c>
      <c r="G44" s="164">
        <f t="shared" si="6"/>
        <v>0.89285157057749032</v>
      </c>
      <c r="H44" s="155">
        <v>0</v>
      </c>
      <c r="I44" s="155">
        <v>0</v>
      </c>
      <c r="J44" s="164" t="e">
        <f t="shared" si="2"/>
        <v>#DIV/0!</v>
      </c>
      <c r="K44" s="155">
        <v>0</v>
      </c>
      <c r="L44" s="155">
        <v>0</v>
      </c>
      <c r="M44" s="164" t="e">
        <f t="shared" si="3"/>
        <v>#DIV/0!</v>
      </c>
      <c r="N44" s="155">
        <f t="shared" si="7"/>
        <v>62766.053</v>
      </c>
      <c r="O44" s="155">
        <f t="shared" si="4"/>
        <v>56040.769</v>
      </c>
      <c r="P44" s="164">
        <f t="shared" si="5"/>
        <v>0.89285157057749032</v>
      </c>
      <c r="S44" s="139"/>
    </row>
    <row r="45" spans="1:19">
      <c r="A45" s="198"/>
      <c r="B45" s="138"/>
      <c r="C45" s="282" t="s">
        <v>12</v>
      </c>
      <c r="D45" s="283"/>
      <c r="E45" s="157">
        <f t="shared" ref="E45:F45" si="8">SUM(E42:E44)</f>
        <v>64866.171999999999</v>
      </c>
      <c r="F45" s="157">
        <f t="shared" si="8"/>
        <v>56776.08</v>
      </c>
      <c r="G45" s="165">
        <f t="shared" si="6"/>
        <v>0.87528026164392747</v>
      </c>
      <c r="H45" s="157">
        <f t="shared" ref="H45:I45" si="9">SUM(H42:H44)</f>
        <v>297.24200000000002</v>
      </c>
      <c r="I45" s="157">
        <f t="shared" si="9"/>
        <v>278.35300000000001</v>
      </c>
      <c r="J45" s="165">
        <f t="shared" si="2"/>
        <v>0.93645245288350898</v>
      </c>
      <c r="K45" s="157">
        <f t="shared" ref="K45:L45" si="10">SUM(K42:K44)</f>
        <v>469.13200000000001</v>
      </c>
      <c r="L45" s="157">
        <f t="shared" si="10"/>
        <v>463.08</v>
      </c>
      <c r="M45" s="165">
        <f t="shared" si="3"/>
        <v>0.98709957964922446</v>
      </c>
      <c r="N45" s="157">
        <f t="shared" ref="N45:O45" si="11">SUM(N42:N44)</f>
        <v>65632.546000000002</v>
      </c>
      <c r="O45" s="157">
        <f t="shared" si="11"/>
        <v>57517.512999999999</v>
      </c>
      <c r="P45" s="165">
        <f t="shared" si="5"/>
        <v>0.87635657163139757</v>
      </c>
      <c r="S45" s="139"/>
    </row>
    <row r="46" spans="1:19">
      <c r="A46" s="198"/>
      <c r="B46" s="138"/>
      <c r="C46" s="131" t="s">
        <v>95</v>
      </c>
      <c r="D46" s="145"/>
      <c r="E46" s="145"/>
      <c r="F46" s="145"/>
      <c r="G46" s="145"/>
      <c r="H46" s="145"/>
      <c r="I46" s="145"/>
      <c r="J46" s="145"/>
      <c r="K46" s="145"/>
      <c r="L46" s="145"/>
      <c r="M46" s="145"/>
      <c r="N46" s="145"/>
      <c r="O46" s="145"/>
      <c r="P46" s="145"/>
      <c r="S46" s="139"/>
    </row>
    <row r="47" spans="1:19">
      <c r="B47" s="138"/>
      <c r="C47" s="216" t="s">
        <v>117</v>
      </c>
      <c r="D47" s="156"/>
      <c r="E47" s="156"/>
      <c r="F47" s="156"/>
      <c r="G47" s="160"/>
      <c r="H47" s="156"/>
      <c r="I47" s="156"/>
      <c r="J47" s="156"/>
      <c r="K47" s="156"/>
      <c r="L47" s="156"/>
      <c r="M47" s="156"/>
      <c r="N47" s="156"/>
      <c r="O47" s="156"/>
      <c r="P47" s="156"/>
      <c r="S47" s="139"/>
    </row>
    <row r="48" spans="1:19">
      <c r="B48" s="138"/>
      <c r="C48" s="130" t="s">
        <v>94</v>
      </c>
      <c r="S48" s="139"/>
    </row>
    <row r="49" spans="1:19">
      <c r="B49" s="138"/>
      <c r="S49" s="139"/>
    </row>
    <row r="50" spans="1:19">
      <c r="B50" s="138"/>
      <c r="S50" s="139"/>
    </row>
    <row r="51" spans="1:19">
      <c r="B51" s="138"/>
      <c r="C51" s="271" t="s">
        <v>97</v>
      </c>
      <c r="D51" s="271"/>
      <c r="E51" s="271"/>
      <c r="F51" s="271"/>
      <c r="G51" s="271"/>
      <c r="H51" s="271"/>
      <c r="I51" s="271"/>
      <c r="J51" s="271"/>
      <c r="K51" s="271"/>
      <c r="L51" s="271"/>
      <c r="M51" s="271"/>
      <c r="N51" s="271"/>
      <c r="O51" s="271"/>
      <c r="P51" s="271"/>
      <c r="Q51" s="271"/>
      <c r="R51" s="271"/>
      <c r="S51" s="139"/>
    </row>
    <row r="52" spans="1:19" ht="13.8" customHeight="1">
      <c r="B52" s="138"/>
      <c r="C52" s="284" t="s">
        <v>119</v>
      </c>
      <c r="D52" s="284"/>
      <c r="E52" s="284"/>
      <c r="F52" s="284"/>
      <c r="G52" s="284"/>
      <c r="H52" s="284"/>
      <c r="I52" s="284"/>
      <c r="J52" s="284"/>
      <c r="K52" s="284"/>
      <c r="L52" s="284"/>
      <c r="M52" s="284"/>
      <c r="N52" s="284"/>
      <c r="O52" s="284"/>
      <c r="P52" s="284"/>
      <c r="Q52" s="284"/>
      <c r="R52" s="284"/>
      <c r="S52" s="139"/>
    </row>
    <row r="53" spans="1:19">
      <c r="B53" s="138"/>
      <c r="C53" s="284"/>
      <c r="D53" s="284"/>
      <c r="E53" s="284"/>
      <c r="F53" s="284"/>
      <c r="G53" s="284"/>
      <c r="H53" s="284"/>
      <c r="I53" s="284"/>
      <c r="J53" s="284"/>
      <c r="K53" s="284"/>
      <c r="L53" s="284"/>
      <c r="M53" s="284"/>
      <c r="N53" s="284"/>
      <c r="O53" s="284"/>
      <c r="P53" s="284"/>
      <c r="Q53" s="284"/>
      <c r="R53" s="284"/>
      <c r="S53" s="139"/>
    </row>
    <row r="54" spans="1:19">
      <c r="B54" s="138"/>
      <c r="S54" s="139"/>
    </row>
    <row r="55" spans="1:19" ht="14.4" customHeight="1">
      <c r="B55" s="138"/>
      <c r="C55" s="264" t="s">
        <v>98</v>
      </c>
      <c r="D55" s="264"/>
      <c r="E55" s="264"/>
      <c r="F55" s="264"/>
      <c r="G55" s="264"/>
      <c r="H55" s="264"/>
      <c r="I55" s="264"/>
      <c r="S55" s="139"/>
    </row>
    <row r="56" spans="1:19">
      <c r="B56" s="138"/>
      <c r="C56" s="264"/>
      <c r="D56" s="264"/>
      <c r="E56" s="264"/>
      <c r="F56" s="264"/>
      <c r="G56" s="264"/>
      <c r="H56" s="264"/>
      <c r="I56" s="264"/>
      <c r="L56" s="190"/>
      <c r="M56" s="166"/>
      <c r="S56" s="139"/>
    </row>
    <row r="57" spans="1:19">
      <c r="B57" s="138"/>
      <c r="C57" s="278" t="s">
        <v>24</v>
      </c>
      <c r="D57" s="278"/>
      <c r="E57" s="278"/>
      <c r="F57" s="278"/>
      <c r="G57" s="278"/>
      <c r="H57" s="278"/>
      <c r="I57" s="278"/>
      <c r="L57" s="167"/>
      <c r="S57" s="139"/>
    </row>
    <row r="58" spans="1:19">
      <c r="B58" s="138"/>
      <c r="C58" s="272" t="s">
        <v>25</v>
      </c>
      <c r="D58" s="273"/>
      <c r="E58" s="132" t="s">
        <v>26</v>
      </c>
      <c r="F58" s="132" t="s">
        <v>7</v>
      </c>
      <c r="G58" s="132" t="s">
        <v>27</v>
      </c>
      <c r="H58" s="132" t="s">
        <v>28</v>
      </c>
      <c r="I58" s="132" t="s">
        <v>51</v>
      </c>
      <c r="S58" s="139"/>
    </row>
    <row r="59" spans="1:19">
      <c r="B59" s="138"/>
      <c r="C59" s="274" t="s">
        <v>29</v>
      </c>
      <c r="D59" s="275"/>
      <c r="E59" s="217">
        <v>59.055</v>
      </c>
      <c r="F59" s="217">
        <v>0</v>
      </c>
      <c r="G59" s="218">
        <v>0</v>
      </c>
      <c r="H59" s="219">
        <v>7</v>
      </c>
      <c r="I59" s="218">
        <f>+H59/H$63</f>
        <v>7.9545454545454544E-2</v>
      </c>
      <c r="N59" s="168"/>
      <c r="S59" s="139"/>
    </row>
    <row r="60" spans="1:19">
      <c r="B60" s="138"/>
      <c r="C60" s="274" t="s">
        <v>30</v>
      </c>
      <c r="D60" s="275"/>
      <c r="E60" s="217">
        <v>5671.3919999999998</v>
      </c>
      <c r="F60" s="217">
        <v>697.95900000000006</v>
      </c>
      <c r="G60" s="218">
        <v>0.17523020295976588</v>
      </c>
      <c r="H60" s="219">
        <v>5</v>
      </c>
      <c r="I60" s="218">
        <f>+H60/H$63</f>
        <v>5.6818181818181816E-2</v>
      </c>
      <c r="S60" s="139"/>
    </row>
    <row r="61" spans="1:19">
      <c r="B61" s="138"/>
      <c r="C61" s="274" t="s">
        <v>31</v>
      </c>
      <c r="D61" s="275"/>
      <c r="E61" s="217">
        <v>58927.830000000016</v>
      </c>
      <c r="F61" s="217">
        <v>55845.284</v>
      </c>
      <c r="G61" s="218">
        <v>0.93111323362811982</v>
      </c>
      <c r="H61" s="219">
        <v>47</v>
      </c>
      <c r="I61" s="218">
        <f>+H61/H$63</f>
        <v>0.53409090909090906</v>
      </c>
      <c r="S61" s="139"/>
    </row>
    <row r="62" spans="1:19">
      <c r="B62" s="138"/>
      <c r="C62" s="274" t="s">
        <v>32</v>
      </c>
      <c r="D62" s="275"/>
      <c r="E62" s="217">
        <v>974.26900000000001</v>
      </c>
      <c r="F62" s="217">
        <v>974.26900000000001</v>
      </c>
      <c r="G62" s="218">
        <v>1</v>
      </c>
      <c r="H62" s="219">
        <v>29</v>
      </c>
      <c r="I62" s="218">
        <f>+H62/H$63</f>
        <v>0.32954545454545453</v>
      </c>
      <c r="S62" s="139"/>
    </row>
    <row r="63" spans="1:19">
      <c r="A63" s="198"/>
      <c r="B63" s="138"/>
      <c r="C63" s="276" t="s">
        <v>12</v>
      </c>
      <c r="D63" s="277"/>
      <c r="E63" s="220">
        <v>65632.546000000002</v>
      </c>
      <c r="F63" s="220">
        <v>57517.511999999988</v>
      </c>
      <c r="G63" s="221">
        <v>0.83680082949227808</v>
      </c>
      <c r="H63" s="220">
        <v>88</v>
      </c>
      <c r="I63" s="221">
        <f>+H63/H$63</f>
        <v>1</v>
      </c>
      <c r="S63" s="139"/>
    </row>
    <row r="64" spans="1:19">
      <c r="A64" s="198"/>
      <c r="B64" s="138"/>
      <c r="C64" s="216" t="s">
        <v>117</v>
      </c>
      <c r="D64" s="169"/>
      <c r="E64" s="169"/>
      <c r="F64" s="169"/>
      <c r="G64" s="169"/>
      <c r="H64" s="169"/>
      <c r="I64" s="169"/>
      <c r="S64" s="139"/>
    </row>
    <row r="65" spans="1:19">
      <c r="B65" s="138"/>
      <c r="C65" s="130" t="s">
        <v>94</v>
      </c>
      <c r="H65" s="162"/>
      <c r="S65" s="139"/>
    </row>
    <row r="66" spans="1:19">
      <c r="B66" s="138"/>
      <c r="S66" s="139"/>
    </row>
    <row r="67" spans="1:19">
      <c r="B67" s="138"/>
      <c r="S67" s="139"/>
    </row>
    <row r="68" spans="1:19">
      <c r="B68" s="138"/>
      <c r="C68" s="262" t="s">
        <v>33</v>
      </c>
      <c r="D68" s="262"/>
      <c r="E68" s="262"/>
      <c r="F68" s="262"/>
      <c r="G68" s="262"/>
      <c r="H68" s="262"/>
      <c r="I68" s="262"/>
      <c r="M68" s="153"/>
      <c r="S68" s="139"/>
    </row>
    <row r="69" spans="1:19">
      <c r="B69" s="138"/>
      <c r="C69" s="263" t="s">
        <v>34</v>
      </c>
      <c r="D69" s="263"/>
      <c r="E69" s="263"/>
      <c r="F69" s="263"/>
      <c r="G69" s="263"/>
      <c r="H69" s="263"/>
      <c r="I69" s="263"/>
      <c r="S69" s="139"/>
    </row>
    <row r="70" spans="1:19">
      <c r="B70" s="138"/>
      <c r="C70" s="279" t="s">
        <v>15</v>
      </c>
      <c r="D70" s="279"/>
      <c r="E70" s="279"/>
      <c r="F70" s="128" t="s">
        <v>6</v>
      </c>
      <c r="G70" s="128" t="s">
        <v>16</v>
      </c>
      <c r="H70" s="128" t="s">
        <v>17</v>
      </c>
      <c r="I70" s="128" t="s">
        <v>18</v>
      </c>
      <c r="S70" s="139"/>
    </row>
    <row r="71" spans="1:19">
      <c r="B71" s="138"/>
      <c r="C71" s="191" t="s">
        <v>40</v>
      </c>
      <c r="D71" s="193"/>
      <c r="E71" s="172"/>
      <c r="F71" s="155">
        <v>1762.6120000000001</v>
      </c>
      <c r="G71" s="218">
        <f>+F71/F$75</f>
        <v>2.6855761469317372E-2</v>
      </c>
      <c r="H71" s="155">
        <v>1711.7099999999998</v>
      </c>
      <c r="I71" s="222">
        <f>+H71/F71</f>
        <v>0.97112126775489993</v>
      </c>
      <c r="S71" s="139"/>
    </row>
    <row r="72" spans="1:19">
      <c r="B72" s="138"/>
      <c r="C72" s="191" t="s">
        <v>35</v>
      </c>
      <c r="D72" s="193"/>
      <c r="E72" s="172"/>
      <c r="F72" s="155">
        <v>34966.07</v>
      </c>
      <c r="G72" s="222">
        <f>+F72/F$75</f>
        <v>0.53275504503512627</v>
      </c>
      <c r="H72" s="155">
        <v>27331.294000000002</v>
      </c>
      <c r="I72" s="222">
        <f>+H72/F72</f>
        <v>0.78165186994134606</v>
      </c>
      <c r="S72" s="139"/>
    </row>
    <row r="73" spans="1:19">
      <c r="B73" s="138"/>
      <c r="C73" s="191" t="s">
        <v>41</v>
      </c>
      <c r="D73" s="193"/>
      <c r="E73" s="154"/>
      <c r="F73" s="155">
        <v>28664.918000000001</v>
      </c>
      <c r="G73" s="222">
        <f>+F73/F$75</f>
        <v>0.43674853021852911</v>
      </c>
      <c r="H73" s="155">
        <v>28367.558000000001</v>
      </c>
      <c r="I73" s="222">
        <f>+H73/F73</f>
        <v>0.989626343951167</v>
      </c>
      <c r="S73" s="139"/>
    </row>
    <row r="74" spans="1:19">
      <c r="B74" s="138"/>
      <c r="C74" s="191" t="s">
        <v>42</v>
      </c>
      <c r="D74" s="193"/>
      <c r="E74" s="154"/>
      <c r="F74" s="155">
        <v>238.946</v>
      </c>
      <c r="G74" s="222">
        <f>+F74/F$75</f>
        <v>3.6406632770272234E-3</v>
      </c>
      <c r="H74" s="155">
        <v>106.95</v>
      </c>
      <c r="I74" s="222">
        <f>+H74/F74</f>
        <v>0.44759066902145256</v>
      </c>
      <c r="S74" s="139"/>
    </row>
    <row r="75" spans="1:19">
      <c r="A75" s="198"/>
      <c r="B75" s="138"/>
      <c r="C75" s="282" t="s">
        <v>12</v>
      </c>
      <c r="D75" s="289"/>
      <c r="E75" s="283"/>
      <c r="F75" s="220">
        <f>SUM(F71:F74)</f>
        <v>65632.546000000002</v>
      </c>
      <c r="G75" s="223">
        <f>+F75/F$75</f>
        <v>1</v>
      </c>
      <c r="H75" s="220">
        <f>SUM(H71:H74)</f>
        <v>57517.512000000002</v>
      </c>
      <c r="I75" s="223">
        <f>+H75/F75</f>
        <v>0.87635655639505439</v>
      </c>
      <c r="S75" s="139"/>
    </row>
    <row r="76" spans="1:19">
      <c r="A76" s="198"/>
      <c r="B76" s="138"/>
      <c r="C76" s="216" t="s">
        <v>117</v>
      </c>
      <c r="D76" s="169"/>
      <c r="E76" s="169"/>
      <c r="F76" s="169"/>
      <c r="G76" s="169"/>
      <c r="H76" s="169"/>
      <c r="I76" s="169"/>
      <c r="S76" s="139"/>
    </row>
    <row r="77" spans="1:19">
      <c r="B77" s="138"/>
      <c r="C77" s="130" t="s">
        <v>94</v>
      </c>
      <c r="F77" s="162"/>
      <c r="I77" s="162"/>
      <c r="S77" s="139"/>
    </row>
    <row r="78" spans="1:19">
      <c r="B78" s="138"/>
      <c r="S78" s="139"/>
    </row>
    <row r="79" spans="1:19">
      <c r="B79" s="138"/>
      <c r="S79" s="139"/>
    </row>
    <row r="80" spans="1:19" ht="14.4" customHeight="1">
      <c r="B80" s="138"/>
      <c r="C80" s="264" t="s">
        <v>99</v>
      </c>
      <c r="D80" s="264"/>
      <c r="E80" s="264"/>
      <c r="F80" s="264"/>
      <c r="G80" s="264"/>
      <c r="H80" s="264"/>
      <c r="I80" s="264"/>
      <c r="S80" s="139"/>
    </row>
    <row r="81" spans="1:19">
      <c r="B81" s="138"/>
      <c r="C81" s="264"/>
      <c r="D81" s="264"/>
      <c r="E81" s="264"/>
      <c r="F81" s="264"/>
      <c r="G81" s="264"/>
      <c r="H81" s="264"/>
      <c r="I81" s="264"/>
      <c r="L81" s="183"/>
      <c r="M81" s="153"/>
      <c r="S81" s="139"/>
    </row>
    <row r="82" spans="1:19">
      <c r="B82" s="138"/>
      <c r="C82" s="184" t="s">
        <v>34</v>
      </c>
      <c r="D82" s="184"/>
      <c r="E82" s="184"/>
      <c r="F82" s="184"/>
      <c r="G82" s="184"/>
      <c r="H82" s="184"/>
      <c r="I82" s="184"/>
      <c r="S82" s="139"/>
    </row>
    <row r="83" spans="1:19">
      <c r="B83" s="138"/>
      <c r="C83" s="279" t="s">
        <v>15</v>
      </c>
      <c r="D83" s="279"/>
      <c r="E83" s="279"/>
      <c r="F83" s="128" t="s">
        <v>6</v>
      </c>
      <c r="G83" s="128" t="s">
        <v>16</v>
      </c>
      <c r="H83" s="128" t="s">
        <v>17</v>
      </c>
      <c r="I83" s="128" t="s">
        <v>18</v>
      </c>
      <c r="S83" s="139"/>
    </row>
    <row r="84" spans="1:19">
      <c r="B84" s="138"/>
      <c r="C84" s="290" t="s">
        <v>36</v>
      </c>
      <c r="D84" s="291"/>
      <c r="E84" s="292"/>
      <c r="F84" s="155">
        <v>1550.777</v>
      </c>
      <c r="G84" s="222">
        <v>2.3628170694460032E-2</v>
      </c>
      <c r="H84" s="155">
        <v>388.947</v>
      </c>
      <c r="I84" s="222">
        <v>6.7622360514787896E-3</v>
      </c>
      <c r="L84" s="156"/>
      <c r="M84" s="156"/>
      <c r="S84" s="139"/>
    </row>
    <row r="85" spans="1:19">
      <c r="B85" s="138"/>
      <c r="C85" s="290" t="s">
        <v>37</v>
      </c>
      <c r="D85" s="291"/>
      <c r="E85" s="292"/>
      <c r="F85" s="155">
        <v>1731.7919999999999</v>
      </c>
      <c r="G85" s="222">
        <v>2.6386177369989577E-2</v>
      </c>
      <c r="H85" s="155">
        <v>1635.2090000000001</v>
      </c>
      <c r="I85" s="222">
        <v>2.8429758428532886E-2</v>
      </c>
      <c r="L85" s="156"/>
      <c r="M85" s="156"/>
      <c r="S85" s="139"/>
    </row>
    <row r="86" spans="1:19">
      <c r="B86" s="138"/>
      <c r="C86" s="191" t="s">
        <v>102</v>
      </c>
      <c r="D86" s="192"/>
      <c r="E86" s="193"/>
      <c r="F86" s="155">
        <v>62349.976999999999</v>
      </c>
      <c r="G86" s="222">
        <v>0.94998565193555029</v>
      </c>
      <c r="H86" s="155">
        <v>55493.357000000004</v>
      </c>
      <c r="I86" s="222">
        <v>0.96480800551998824</v>
      </c>
      <c r="L86" s="156"/>
      <c r="M86" s="156"/>
      <c r="S86" s="139"/>
    </row>
    <row r="87" spans="1:19">
      <c r="A87" s="198"/>
      <c r="B87" s="138"/>
      <c r="C87" s="282" t="s">
        <v>12</v>
      </c>
      <c r="D87" s="289"/>
      <c r="E87" s="283"/>
      <c r="F87" s="224">
        <f>SUM(F84:F86)</f>
        <v>65632.546000000002</v>
      </c>
      <c r="G87" s="223">
        <v>1</v>
      </c>
      <c r="H87" s="224">
        <f>SUM(H84:H86)</f>
        <v>57517.513000000006</v>
      </c>
      <c r="I87" s="223">
        <f>+H87/F87</f>
        <v>0.87635657163139768</v>
      </c>
      <c r="L87" s="156"/>
      <c r="M87" s="156"/>
      <c r="S87" s="139"/>
    </row>
    <row r="88" spans="1:19">
      <c r="A88" s="198"/>
      <c r="B88" s="138"/>
      <c r="C88" s="216" t="s">
        <v>117</v>
      </c>
      <c r="D88" s="169"/>
      <c r="E88" s="169"/>
      <c r="F88" s="169"/>
      <c r="G88" s="169"/>
      <c r="H88" s="169"/>
      <c r="I88" s="169"/>
      <c r="S88" s="139"/>
    </row>
    <row r="89" spans="1:19">
      <c r="B89" s="138"/>
      <c r="C89" s="130" t="s">
        <v>94</v>
      </c>
      <c r="S89" s="139"/>
    </row>
    <row r="90" spans="1:19">
      <c r="B90" s="173"/>
      <c r="C90" s="174"/>
      <c r="D90" s="174"/>
      <c r="E90" s="174"/>
      <c r="F90" s="174"/>
      <c r="G90" s="174"/>
      <c r="H90" s="174"/>
      <c r="I90" s="174"/>
      <c r="J90" s="174"/>
      <c r="K90" s="174"/>
      <c r="L90" s="174"/>
      <c r="M90" s="174"/>
      <c r="N90" s="174"/>
      <c r="O90" s="174"/>
      <c r="P90" s="174"/>
      <c r="Q90" s="174"/>
      <c r="R90" s="174"/>
      <c r="S90" s="175"/>
    </row>
  </sheetData>
  <mergeCells count="51">
    <mergeCell ref="C80:I81"/>
    <mergeCell ref="C83:E83"/>
    <mergeCell ref="C84:E84"/>
    <mergeCell ref="C85:E85"/>
    <mergeCell ref="C87:E87"/>
    <mergeCell ref="C75:E75"/>
    <mergeCell ref="C55:I56"/>
    <mergeCell ref="C57:I57"/>
    <mergeCell ref="C58:D58"/>
    <mergeCell ref="C59:D59"/>
    <mergeCell ref="C60:D60"/>
    <mergeCell ref="C61:D61"/>
    <mergeCell ref="C62:D62"/>
    <mergeCell ref="C63:D63"/>
    <mergeCell ref="C68:I68"/>
    <mergeCell ref="C69:I69"/>
    <mergeCell ref="C70:E70"/>
    <mergeCell ref="C52:R53"/>
    <mergeCell ref="C38:P38"/>
    <mergeCell ref="E39:M39"/>
    <mergeCell ref="C40:D41"/>
    <mergeCell ref="E40:G40"/>
    <mergeCell ref="H40:J40"/>
    <mergeCell ref="K40:M40"/>
    <mergeCell ref="N40:P40"/>
    <mergeCell ref="C42:D42"/>
    <mergeCell ref="C43:D43"/>
    <mergeCell ref="C44:D44"/>
    <mergeCell ref="C45:D45"/>
    <mergeCell ref="C51:R51"/>
    <mergeCell ref="C32:D32"/>
    <mergeCell ref="L17:M17"/>
    <mergeCell ref="L18:M18"/>
    <mergeCell ref="L19:M19"/>
    <mergeCell ref="C20:D20"/>
    <mergeCell ref="L20:M20"/>
    <mergeCell ref="C25:H26"/>
    <mergeCell ref="C27:H27"/>
    <mergeCell ref="C28:D28"/>
    <mergeCell ref="C29:D29"/>
    <mergeCell ref="C30:D30"/>
    <mergeCell ref="C31:D31"/>
    <mergeCell ref="C15:D16"/>
    <mergeCell ref="E15:G15"/>
    <mergeCell ref="H15:J15"/>
    <mergeCell ref="L15:M16"/>
    <mergeCell ref="B2:S3"/>
    <mergeCell ref="C8:R8"/>
    <mergeCell ref="C9:R10"/>
    <mergeCell ref="C12:J13"/>
    <mergeCell ref="C14:J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EAE7-9B46-42D4-B204-C4632A352081}">
  <dimension ref="A2:T90"/>
  <sheetViews>
    <sheetView zoomScaleNormal="100" workbookViewId="0">
      <selection activeCell="M47" sqref="M47"/>
    </sheetView>
  </sheetViews>
  <sheetFormatPr defaultColWidth="0" defaultRowHeight="13.8"/>
  <cols>
    <col min="1" max="19" width="9.77734375" style="133" customWidth="1"/>
    <col min="20" max="20" width="11.6640625" style="133" customWidth="1"/>
    <col min="21" max="16384" width="11.44140625" style="133" hidden="1"/>
  </cols>
  <sheetData>
    <row r="2" spans="2:19">
      <c r="B2" s="293" t="s">
        <v>115</v>
      </c>
      <c r="C2" s="293"/>
      <c r="D2" s="293"/>
      <c r="E2" s="293"/>
      <c r="F2" s="293"/>
      <c r="G2" s="293"/>
      <c r="H2" s="293"/>
      <c r="I2" s="293"/>
      <c r="J2" s="293"/>
      <c r="K2" s="293"/>
      <c r="L2" s="293"/>
      <c r="M2" s="293"/>
      <c r="N2" s="293"/>
      <c r="O2" s="293"/>
      <c r="P2" s="293"/>
      <c r="Q2" s="293"/>
      <c r="R2" s="293"/>
      <c r="S2" s="293"/>
    </row>
    <row r="3" spans="2:19">
      <c r="B3" s="293"/>
      <c r="C3" s="293"/>
      <c r="D3" s="293"/>
      <c r="E3" s="293"/>
      <c r="F3" s="293"/>
      <c r="G3" s="293"/>
      <c r="H3" s="293"/>
      <c r="I3" s="293"/>
      <c r="J3" s="293"/>
      <c r="K3" s="293"/>
      <c r="L3" s="293"/>
      <c r="M3" s="293"/>
      <c r="N3" s="293"/>
      <c r="O3" s="293"/>
      <c r="P3" s="293"/>
      <c r="Q3" s="293"/>
      <c r="R3" s="293"/>
      <c r="S3" s="293"/>
    </row>
    <row r="4" spans="2:19">
      <c r="B4" s="134"/>
      <c r="H4" s="134"/>
      <c r="O4" s="134"/>
      <c r="P4" s="134"/>
    </row>
    <row r="5" spans="2:19">
      <c r="B5" s="134"/>
      <c r="H5" s="134"/>
      <c r="O5" s="134"/>
      <c r="P5" s="134"/>
    </row>
    <row r="7" spans="2:19">
      <c r="B7" s="135"/>
      <c r="C7" s="136"/>
      <c r="D7" s="136"/>
      <c r="E7" s="136"/>
      <c r="F7" s="136"/>
      <c r="G7" s="136"/>
      <c r="H7" s="136"/>
      <c r="I7" s="136"/>
      <c r="J7" s="136"/>
      <c r="K7" s="136"/>
      <c r="L7" s="136"/>
      <c r="M7" s="136"/>
      <c r="N7" s="136"/>
      <c r="O7" s="136"/>
      <c r="P7" s="136"/>
      <c r="Q7" s="136"/>
      <c r="R7" s="136"/>
      <c r="S7" s="137"/>
    </row>
    <row r="8" spans="2:19">
      <c r="B8" s="138"/>
      <c r="C8" s="271" t="s">
        <v>3</v>
      </c>
      <c r="D8" s="271"/>
      <c r="E8" s="271"/>
      <c r="F8" s="271"/>
      <c r="G8" s="271"/>
      <c r="H8" s="271"/>
      <c r="I8" s="271"/>
      <c r="J8" s="271"/>
      <c r="K8" s="271"/>
      <c r="L8" s="271"/>
      <c r="M8" s="271"/>
      <c r="N8" s="271"/>
      <c r="O8" s="271"/>
      <c r="P8" s="271"/>
      <c r="Q8" s="271"/>
      <c r="R8" s="271"/>
      <c r="S8" s="139"/>
    </row>
    <row r="9" spans="2:19" ht="13.8" customHeight="1">
      <c r="B9" s="138"/>
      <c r="C9" s="294" t="s">
        <v>118</v>
      </c>
      <c r="D9" s="294"/>
      <c r="E9" s="294"/>
      <c r="F9" s="294"/>
      <c r="G9" s="294"/>
      <c r="H9" s="294"/>
      <c r="I9" s="294"/>
      <c r="J9" s="294"/>
      <c r="K9" s="294"/>
      <c r="L9" s="294"/>
      <c r="M9" s="294"/>
      <c r="N9" s="294"/>
      <c r="O9" s="294"/>
      <c r="P9" s="294"/>
      <c r="Q9" s="294"/>
      <c r="R9" s="294"/>
      <c r="S9" s="140"/>
    </row>
    <row r="10" spans="2:19">
      <c r="B10" s="138"/>
      <c r="C10" s="294"/>
      <c r="D10" s="294"/>
      <c r="E10" s="294"/>
      <c r="F10" s="294"/>
      <c r="G10" s="294"/>
      <c r="H10" s="294"/>
      <c r="I10" s="294"/>
      <c r="J10" s="294"/>
      <c r="K10" s="294"/>
      <c r="L10" s="294"/>
      <c r="M10" s="294"/>
      <c r="N10" s="294"/>
      <c r="O10" s="294"/>
      <c r="P10" s="294"/>
      <c r="Q10" s="294"/>
      <c r="R10" s="294"/>
      <c r="S10" s="140"/>
    </row>
    <row r="11" spans="2:19">
      <c r="B11" s="138"/>
      <c r="C11" s="141"/>
      <c r="D11" s="141"/>
      <c r="E11" s="141"/>
      <c r="O11" s="141"/>
      <c r="P11" s="141"/>
      <c r="R11" s="141"/>
      <c r="S11" s="126"/>
    </row>
    <row r="12" spans="2:19" ht="14.4" customHeight="1">
      <c r="B12" s="138"/>
      <c r="C12" s="297" t="s">
        <v>100</v>
      </c>
      <c r="D12" s="297"/>
      <c r="E12" s="297"/>
      <c r="F12" s="297"/>
      <c r="G12" s="297"/>
      <c r="H12" s="297"/>
      <c r="I12" s="297"/>
      <c r="J12" s="297"/>
      <c r="O12" s="141"/>
      <c r="P12" s="141"/>
      <c r="R12" s="141"/>
      <c r="S12" s="126"/>
    </row>
    <row r="13" spans="2:19" ht="12" customHeight="1">
      <c r="B13" s="138"/>
      <c r="C13" s="297"/>
      <c r="D13" s="297"/>
      <c r="E13" s="297"/>
      <c r="F13" s="297"/>
      <c r="G13" s="297"/>
      <c r="H13" s="297"/>
      <c r="I13" s="297"/>
      <c r="J13" s="297"/>
      <c r="K13" s="142"/>
      <c r="L13" s="142"/>
      <c r="M13" s="142"/>
      <c r="N13" s="142"/>
      <c r="P13" s="127"/>
      <c r="S13" s="126"/>
    </row>
    <row r="14" spans="2:19" ht="12" customHeight="1">
      <c r="B14" s="138"/>
      <c r="C14" s="295" t="s">
        <v>4</v>
      </c>
      <c r="D14" s="295"/>
      <c r="E14" s="295"/>
      <c r="F14" s="295"/>
      <c r="G14" s="295"/>
      <c r="H14" s="295"/>
      <c r="I14" s="295"/>
      <c r="J14" s="295"/>
      <c r="N14" s="142"/>
      <c r="O14" s="127"/>
      <c r="P14" s="127"/>
      <c r="S14" s="126"/>
    </row>
    <row r="15" spans="2:19" ht="12" customHeight="1">
      <c r="B15" s="138"/>
      <c r="C15" s="265" t="s">
        <v>5</v>
      </c>
      <c r="D15" s="265"/>
      <c r="E15" s="265">
        <v>2020</v>
      </c>
      <c r="F15" s="265"/>
      <c r="G15" s="265"/>
      <c r="H15" s="265">
        <v>2019</v>
      </c>
      <c r="I15" s="265"/>
      <c r="J15" s="265"/>
      <c r="L15" s="296" t="s">
        <v>38</v>
      </c>
      <c r="M15" s="296"/>
      <c r="S15" s="126"/>
    </row>
    <row r="16" spans="2:19">
      <c r="B16" s="138"/>
      <c r="C16" s="265"/>
      <c r="D16" s="265"/>
      <c r="E16" s="177" t="s">
        <v>6</v>
      </c>
      <c r="F16" s="177" t="s">
        <v>7</v>
      </c>
      <c r="G16" s="177" t="s">
        <v>8</v>
      </c>
      <c r="H16" s="177" t="s">
        <v>6</v>
      </c>
      <c r="I16" s="177" t="s">
        <v>7</v>
      </c>
      <c r="J16" s="177" t="s">
        <v>8</v>
      </c>
      <c r="K16" s="143"/>
      <c r="L16" s="296"/>
      <c r="M16" s="296"/>
      <c r="S16" s="139"/>
    </row>
    <row r="17" spans="2:19">
      <c r="B17" s="138"/>
      <c r="C17" s="178" t="s">
        <v>11</v>
      </c>
      <c r="D17" s="178"/>
      <c r="E17" s="179">
        <v>215.88</v>
      </c>
      <c r="F17" s="179">
        <v>114.495</v>
      </c>
      <c r="G17" s="180">
        <f>+F17/E17</f>
        <v>0.53036409116175653</v>
      </c>
      <c r="H17" s="179">
        <v>0</v>
      </c>
      <c r="I17" s="179">
        <v>0</v>
      </c>
      <c r="J17" s="180" t="e">
        <f>+I17/H17</f>
        <v>#DIV/0!</v>
      </c>
      <c r="K17" s="144"/>
      <c r="L17" s="298" t="e">
        <f>(G17-J17)*100</f>
        <v>#DIV/0!</v>
      </c>
      <c r="M17" s="298"/>
      <c r="S17" s="139"/>
    </row>
    <row r="18" spans="2:19">
      <c r="B18" s="138"/>
      <c r="C18" s="178" t="s">
        <v>101</v>
      </c>
      <c r="D18" s="178"/>
      <c r="E18" s="179">
        <v>3117.915</v>
      </c>
      <c r="F18" s="179">
        <v>1420.751</v>
      </c>
      <c r="G18" s="180">
        <f t="shared" ref="G18:G19" si="0">+F18/E18</f>
        <v>0.4556734227841362</v>
      </c>
      <c r="H18" s="179">
        <v>1357.7809999999999</v>
      </c>
      <c r="I18" s="179">
        <v>620.14800000000002</v>
      </c>
      <c r="J18" s="180">
        <f>+I18/H18</f>
        <v>0.45673639563375834</v>
      </c>
      <c r="K18" s="144"/>
      <c r="L18" s="298">
        <f>(G18-J18)*100</f>
        <v>-0.10629728496221458</v>
      </c>
      <c r="M18" s="298"/>
      <c r="S18" s="139"/>
    </row>
    <row r="19" spans="2:19">
      <c r="B19" s="138"/>
      <c r="C19" s="178" t="s">
        <v>9</v>
      </c>
      <c r="D19" s="178"/>
      <c r="E19" s="179">
        <v>93566.058000000005</v>
      </c>
      <c r="F19" s="179">
        <v>84220.741999999998</v>
      </c>
      <c r="G19" s="180">
        <f t="shared" si="0"/>
        <v>0.90012066127654955</v>
      </c>
      <c r="H19" s="179">
        <v>202163.92499999999</v>
      </c>
      <c r="I19" s="179">
        <v>182382.3</v>
      </c>
      <c r="J19" s="180">
        <f>+I19/H19</f>
        <v>0.90215056914827907</v>
      </c>
      <c r="K19" s="144"/>
      <c r="L19" s="298">
        <f>(G19-J19)*100</f>
        <v>-0.20299078717295194</v>
      </c>
      <c r="M19" s="298"/>
      <c r="S19" s="139"/>
    </row>
    <row r="20" spans="2:19">
      <c r="B20" s="138"/>
      <c r="C20" s="268" t="s">
        <v>12</v>
      </c>
      <c r="D20" s="269"/>
      <c r="E20" s="181">
        <f>SUM(E17:E19)</f>
        <v>96899.853000000003</v>
      </c>
      <c r="F20" s="181">
        <f>SUM(F17:F19)</f>
        <v>85755.987999999998</v>
      </c>
      <c r="G20" s="182">
        <f>+F20/E20</f>
        <v>0.88499605876595078</v>
      </c>
      <c r="H20" s="181">
        <f>SUM(H17:H19)</f>
        <v>203521.70599999998</v>
      </c>
      <c r="I20" s="181">
        <f>SUM(I17:I19)</f>
        <v>183002.44799999997</v>
      </c>
      <c r="J20" s="182">
        <f>+I20/H20</f>
        <v>0.89917901926392063</v>
      </c>
      <c r="K20" s="156"/>
      <c r="L20" s="298">
        <f>(G20-J20)*100</f>
        <v>-1.4182960497969854</v>
      </c>
      <c r="M20" s="298"/>
      <c r="S20" s="139"/>
    </row>
    <row r="21" spans="2:19">
      <c r="B21" s="138"/>
      <c r="C21" s="216" t="s">
        <v>117</v>
      </c>
      <c r="D21" s="176"/>
      <c r="E21" s="176"/>
      <c r="F21" s="176"/>
      <c r="G21" s="176"/>
      <c r="H21" s="176"/>
      <c r="I21" s="176"/>
      <c r="J21" s="176"/>
      <c r="N21" s="146"/>
      <c r="O21" s="147"/>
      <c r="S21" s="139"/>
    </row>
    <row r="22" spans="2:19">
      <c r="B22" s="138"/>
      <c r="C22" s="130" t="s">
        <v>94</v>
      </c>
      <c r="D22" s="148"/>
      <c r="E22" s="148"/>
      <c r="F22" s="148"/>
      <c r="G22" s="149"/>
      <c r="H22" s="148"/>
      <c r="I22" s="148"/>
      <c r="J22" s="148"/>
      <c r="K22" s="148"/>
      <c r="L22" s="148"/>
      <c r="M22" s="148"/>
      <c r="N22" s="150"/>
      <c r="O22" s="147"/>
      <c r="S22" s="139"/>
    </row>
    <row r="23" spans="2:19">
      <c r="B23" s="138"/>
      <c r="C23" s="151"/>
      <c r="D23" s="151"/>
      <c r="E23" s="134"/>
      <c r="F23" s="151"/>
      <c r="G23" s="151"/>
      <c r="H23" s="151"/>
      <c r="I23" s="151"/>
      <c r="J23" s="151"/>
      <c r="K23" s="152"/>
      <c r="L23" s="151"/>
      <c r="M23" s="151"/>
      <c r="N23" s="151"/>
      <c r="O23" s="151"/>
      <c r="P23" s="151"/>
      <c r="R23" s="151"/>
      <c r="S23" s="139"/>
    </row>
    <row r="24" spans="2:19">
      <c r="B24" s="138"/>
      <c r="S24" s="139"/>
    </row>
    <row r="25" spans="2:19" ht="14.4" customHeight="1">
      <c r="B25" s="138"/>
      <c r="C25" s="264" t="s">
        <v>96</v>
      </c>
      <c r="D25" s="264"/>
      <c r="E25" s="264"/>
      <c r="F25" s="264"/>
      <c r="G25" s="264"/>
      <c r="H25" s="264"/>
      <c r="S25" s="139"/>
    </row>
    <row r="26" spans="2:19">
      <c r="B26" s="138"/>
      <c r="C26" s="264"/>
      <c r="D26" s="264"/>
      <c r="E26" s="264"/>
      <c r="F26" s="264"/>
      <c r="G26" s="264"/>
      <c r="H26" s="264"/>
      <c r="M26" s="153"/>
      <c r="S26" s="139"/>
    </row>
    <row r="27" spans="2:19">
      <c r="B27" s="138"/>
      <c r="C27" s="270" t="s">
        <v>14</v>
      </c>
      <c r="D27" s="270"/>
      <c r="E27" s="270"/>
      <c r="F27" s="270"/>
      <c r="G27" s="270"/>
      <c r="H27" s="270"/>
      <c r="S27" s="139"/>
    </row>
    <row r="28" spans="2:19">
      <c r="B28" s="138"/>
      <c r="C28" s="265" t="s">
        <v>15</v>
      </c>
      <c r="D28" s="265"/>
      <c r="E28" s="177" t="s">
        <v>6</v>
      </c>
      <c r="F28" s="177" t="s">
        <v>16</v>
      </c>
      <c r="G28" s="177" t="s">
        <v>17</v>
      </c>
      <c r="H28" s="177" t="s">
        <v>18</v>
      </c>
      <c r="S28" s="139"/>
    </row>
    <row r="29" spans="2:19">
      <c r="B29" s="138"/>
      <c r="C29" s="266" t="s">
        <v>19</v>
      </c>
      <c r="D29" s="267"/>
      <c r="E29" s="185">
        <v>78183.050999999992</v>
      </c>
      <c r="F29" s="186">
        <f>+E29/E$32</f>
        <v>0.80684385558355787</v>
      </c>
      <c r="G29" s="185">
        <v>72029.203999999998</v>
      </c>
      <c r="H29" s="187">
        <f>+G29/E29</f>
        <v>0.92128924464715511</v>
      </c>
      <c r="M29" s="156"/>
      <c r="N29" s="156"/>
      <c r="S29" s="139"/>
    </row>
    <row r="30" spans="2:19">
      <c r="B30" s="138"/>
      <c r="C30" s="266" t="s">
        <v>20</v>
      </c>
      <c r="D30" s="267"/>
      <c r="E30" s="185">
        <v>18551.326999999997</v>
      </c>
      <c r="F30" s="186">
        <f t="shared" ref="F30:F32" si="1">+E30/E$32</f>
        <v>0.19144845348733394</v>
      </c>
      <c r="G30" s="185">
        <v>13561.309000000001</v>
      </c>
      <c r="H30" s="187">
        <f>+G30/E30</f>
        <v>0.73101557640593595</v>
      </c>
      <c r="L30" s="156"/>
      <c r="M30" s="156"/>
      <c r="N30" s="156"/>
      <c r="S30" s="139"/>
    </row>
    <row r="31" spans="2:19">
      <c r="B31" s="138"/>
      <c r="C31" s="266" t="s">
        <v>21</v>
      </c>
      <c r="D31" s="267"/>
      <c r="E31" s="185">
        <v>165.47499999999999</v>
      </c>
      <c r="F31" s="186">
        <f t="shared" si="1"/>
        <v>1.707690929108014E-3</v>
      </c>
      <c r="G31" s="185">
        <v>165.47499999999999</v>
      </c>
      <c r="H31" s="187">
        <f>+G31/E31</f>
        <v>1</v>
      </c>
      <c r="L31" s="156"/>
      <c r="M31" s="156"/>
      <c r="N31" s="156"/>
      <c r="S31" s="139"/>
    </row>
    <row r="32" spans="2:19">
      <c r="B32" s="138"/>
      <c r="C32" s="268" t="s">
        <v>12</v>
      </c>
      <c r="D32" s="269"/>
      <c r="E32" s="181">
        <f>SUM(E29:E31)</f>
        <v>96899.853000000003</v>
      </c>
      <c r="F32" s="188">
        <f t="shared" si="1"/>
        <v>1</v>
      </c>
      <c r="G32" s="181">
        <f>SUM(G29:G31)</f>
        <v>85755.988000000012</v>
      </c>
      <c r="H32" s="189">
        <f>+G32/E32</f>
        <v>0.884996058765951</v>
      </c>
      <c r="L32" s="156"/>
      <c r="M32" s="156"/>
      <c r="N32" s="156"/>
      <c r="S32" s="139"/>
    </row>
    <row r="33" spans="1:19">
      <c r="B33" s="138"/>
      <c r="C33" s="131" t="s">
        <v>95</v>
      </c>
      <c r="D33" s="156"/>
      <c r="E33" s="156"/>
      <c r="F33" s="158"/>
      <c r="G33" s="158"/>
      <c r="H33" s="159"/>
      <c r="L33" s="156"/>
      <c r="M33" s="156"/>
      <c r="N33" s="156"/>
      <c r="S33" s="139"/>
    </row>
    <row r="34" spans="1:19">
      <c r="B34" s="138"/>
      <c r="C34" s="216" t="s">
        <v>117</v>
      </c>
      <c r="D34" s="161"/>
      <c r="E34" s="161"/>
      <c r="F34" s="161"/>
      <c r="G34" s="161"/>
      <c r="H34" s="161"/>
      <c r="I34" s="161"/>
      <c r="J34" s="161"/>
      <c r="K34" s="161"/>
      <c r="S34" s="139"/>
    </row>
    <row r="35" spans="1:19">
      <c r="B35" s="138"/>
      <c r="C35" s="130" t="s">
        <v>94</v>
      </c>
      <c r="F35" s="162"/>
      <c r="G35" s="162"/>
      <c r="H35" s="163"/>
      <c r="I35" s="162"/>
      <c r="J35" s="162"/>
      <c r="K35" s="163"/>
      <c r="S35" s="139"/>
    </row>
    <row r="36" spans="1:19">
      <c r="B36" s="138"/>
      <c r="S36" s="139"/>
    </row>
    <row r="37" spans="1:19">
      <c r="B37" s="138"/>
      <c r="S37" s="139"/>
    </row>
    <row r="38" spans="1:19">
      <c r="B38" s="138"/>
      <c r="C38" s="262" t="s">
        <v>22</v>
      </c>
      <c r="D38" s="262"/>
      <c r="E38" s="262"/>
      <c r="F38" s="262"/>
      <c r="G38" s="262"/>
      <c r="H38" s="262"/>
      <c r="I38" s="262"/>
      <c r="J38" s="262"/>
      <c r="K38" s="262"/>
      <c r="L38" s="262"/>
      <c r="M38" s="262"/>
      <c r="N38" s="262"/>
      <c r="O38" s="262"/>
      <c r="P38" s="262"/>
      <c r="S38" s="139"/>
    </row>
    <row r="39" spans="1:19">
      <c r="B39" s="138"/>
      <c r="E39" s="263" t="s">
        <v>23</v>
      </c>
      <c r="F39" s="263"/>
      <c r="G39" s="263"/>
      <c r="H39" s="263"/>
      <c r="I39" s="263"/>
      <c r="J39" s="263"/>
      <c r="K39" s="263"/>
      <c r="L39" s="263"/>
      <c r="M39" s="263"/>
      <c r="S39" s="139"/>
    </row>
    <row r="40" spans="1:19">
      <c r="B40" s="138"/>
      <c r="C40" s="285" t="s">
        <v>15</v>
      </c>
      <c r="D40" s="286"/>
      <c r="E40" s="279" t="s">
        <v>19</v>
      </c>
      <c r="F40" s="279"/>
      <c r="G40" s="279"/>
      <c r="H40" s="279" t="s">
        <v>20</v>
      </c>
      <c r="I40" s="279"/>
      <c r="J40" s="279"/>
      <c r="K40" s="279" t="s">
        <v>21</v>
      </c>
      <c r="L40" s="279"/>
      <c r="M40" s="279"/>
      <c r="N40" s="279" t="s">
        <v>12</v>
      </c>
      <c r="O40" s="279"/>
      <c r="P40" s="279"/>
      <c r="S40" s="139"/>
    </row>
    <row r="41" spans="1:19">
      <c r="B41" s="138"/>
      <c r="C41" s="287"/>
      <c r="D41" s="288"/>
      <c r="E41" s="128" t="s">
        <v>6</v>
      </c>
      <c r="F41" s="128" t="s">
        <v>17</v>
      </c>
      <c r="G41" s="128" t="s">
        <v>18</v>
      </c>
      <c r="H41" s="128" t="s">
        <v>6</v>
      </c>
      <c r="I41" s="128" t="s">
        <v>17</v>
      </c>
      <c r="J41" s="128" t="s">
        <v>18</v>
      </c>
      <c r="K41" s="128" t="s">
        <v>6</v>
      </c>
      <c r="L41" s="128" t="s">
        <v>17</v>
      </c>
      <c r="M41" s="128" t="s">
        <v>18</v>
      </c>
      <c r="N41" s="128" t="s">
        <v>12</v>
      </c>
      <c r="O41" s="128" t="s">
        <v>17</v>
      </c>
      <c r="P41" s="128" t="s">
        <v>8</v>
      </c>
      <c r="S41" s="139"/>
    </row>
    <row r="42" spans="1:19">
      <c r="B42" s="138"/>
      <c r="C42" s="280" t="s">
        <v>11</v>
      </c>
      <c r="D42" s="281"/>
      <c r="E42" s="155">
        <v>215.88</v>
      </c>
      <c r="F42" s="155">
        <v>114.495</v>
      </c>
      <c r="G42" s="164">
        <f>+F42/E42</f>
        <v>0.53036409116175653</v>
      </c>
      <c r="H42" s="155">
        <v>0</v>
      </c>
      <c r="I42" s="155">
        <v>0</v>
      </c>
      <c r="J42" s="164" t="e">
        <f t="shared" ref="J42:J45" si="2">+I42/H42</f>
        <v>#DIV/0!</v>
      </c>
      <c r="K42" s="155">
        <v>0</v>
      </c>
      <c r="L42" s="155">
        <v>0</v>
      </c>
      <c r="M42" s="164" t="e">
        <f t="shared" ref="M42:M45" si="3">+L42/K42</f>
        <v>#DIV/0!</v>
      </c>
      <c r="N42" s="155">
        <f>+E42+H42+K42</f>
        <v>215.88</v>
      </c>
      <c r="O42" s="155">
        <f t="shared" ref="O42:O44" si="4">+F42+I42+L42</f>
        <v>114.495</v>
      </c>
      <c r="P42" s="164">
        <f t="shared" ref="P42:P45" si="5">+O42/N42</f>
        <v>0.53036409116175653</v>
      </c>
      <c r="S42" s="139"/>
    </row>
    <row r="43" spans="1:19">
      <c r="B43" s="138"/>
      <c r="C43" s="280" t="s">
        <v>10</v>
      </c>
      <c r="D43" s="281"/>
      <c r="E43" s="155">
        <v>2926.91</v>
      </c>
      <c r="F43" s="155">
        <v>1229.7460000000001</v>
      </c>
      <c r="G43" s="164">
        <f t="shared" ref="G43:G45" si="6">+F43/E43</f>
        <v>0.42015162748427526</v>
      </c>
      <c r="H43" s="155">
        <v>25.53</v>
      </c>
      <c r="I43" s="155">
        <v>25.53</v>
      </c>
      <c r="J43" s="164">
        <f t="shared" si="2"/>
        <v>1</v>
      </c>
      <c r="K43" s="155">
        <v>165.47499999999999</v>
      </c>
      <c r="L43" s="155">
        <v>165.47499999999999</v>
      </c>
      <c r="M43" s="164">
        <f t="shared" si="3"/>
        <v>1</v>
      </c>
      <c r="N43" s="155">
        <f t="shared" ref="N43:N44" si="7">+E43+H43+K43</f>
        <v>3117.915</v>
      </c>
      <c r="O43" s="155">
        <f t="shared" si="4"/>
        <v>1420.751</v>
      </c>
      <c r="P43" s="164">
        <f t="shared" si="5"/>
        <v>0.4556734227841362</v>
      </c>
      <c r="S43" s="139"/>
    </row>
    <row r="44" spans="1:19">
      <c r="B44" s="138"/>
      <c r="C44" s="280" t="s">
        <v>9</v>
      </c>
      <c r="D44" s="281"/>
      <c r="E44" s="155">
        <v>75040.260999999999</v>
      </c>
      <c r="F44" s="155">
        <v>70684.963000000003</v>
      </c>
      <c r="G44" s="164">
        <f t="shared" si="6"/>
        <v>0.94196051636867317</v>
      </c>
      <c r="H44" s="155">
        <v>18525.796999999999</v>
      </c>
      <c r="I44" s="155">
        <v>13535.779</v>
      </c>
      <c r="J44" s="164">
        <f t="shared" si="2"/>
        <v>0.73064489479184092</v>
      </c>
      <c r="K44" s="155">
        <v>0</v>
      </c>
      <c r="L44" s="155">
        <v>0</v>
      </c>
      <c r="M44" s="164" t="e">
        <f t="shared" si="3"/>
        <v>#DIV/0!</v>
      </c>
      <c r="N44" s="155">
        <f t="shared" si="7"/>
        <v>93566.05799999999</v>
      </c>
      <c r="O44" s="155">
        <f t="shared" si="4"/>
        <v>84220.741999999998</v>
      </c>
      <c r="P44" s="164">
        <f t="shared" si="5"/>
        <v>0.90012066127654977</v>
      </c>
      <c r="S44" s="139"/>
    </row>
    <row r="45" spans="1:19">
      <c r="A45" s="198"/>
      <c r="B45" s="138"/>
      <c r="C45" s="282" t="s">
        <v>12</v>
      </c>
      <c r="D45" s="283"/>
      <c r="E45" s="157">
        <f t="shared" ref="E45:F45" si="8">SUM(E42:E44)</f>
        <v>78183.050999999992</v>
      </c>
      <c r="F45" s="157">
        <f t="shared" si="8"/>
        <v>72029.203999999998</v>
      </c>
      <c r="G45" s="165">
        <f t="shared" si="6"/>
        <v>0.92128924464715511</v>
      </c>
      <c r="H45" s="157">
        <f t="shared" ref="H45:I45" si="9">SUM(H42:H44)</f>
        <v>18551.326999999997</v>
      </c>
      <c r="I45" s="157">
        <f t="shared" si="9"/>
        <v>13561.309000000001</v>
      </c>
      <c r="J45" s="165">
        <f t="shared" si="2"/>
        <v>0.73101557640593595</v>
      </c>
      <c r="K45" s="157">
        <f t="shared" ref="K45:L45" si="10">SUM(K42:K44)</f>
        <v>165.47499999999999</v>
      </c>
      <c r="L45" s="157">
        <f t="shared" si="10"/>
        <v>165.47499999999999</v>
      </c>
      <c r="M45" s="165">
        <f t="shared" si="3"/>
        <v>1</v>
      </c>
      <c r="N45" s="157">
        <f t="shared" ref="N45:O45" si="11">SUM(N42:N44)</f>
        <v>96899.852999999988</v>
      </c>
      <c r="O45" s="157">
        <f t="shared" si="11"/>
        <v>85755.987999999998</v>
      </c>
      <c r="P45" s="165">
        <f t="shared" si="5"/>
        <v>0.884996058765951</v>
      </c>
      <c r="S45" s="139"/>
    </row>
    <row r="46" spans="1:19">
      <c r="A46" s="198"/>
      <c r="B46" s="138"/>
      <c r="C46" s="131" t="s">
        <v>95</v>
      </c>
      <c r="D46" s="145"/>
      <c r="E46" s="145"/>
      <c r="F46" s="145"/>
      <c r="G46" s="145"/>
      <c r="H46" s="145"/>
      <c r="I46" s="145"/>
      <c r="J46" s="145"/>
      <c r="K46" s="145"/>
      <c r="L46" s="145"/>
      <c r="M46" s="145"/>
      <c r="N46" s="145"/>
      <c r="O46" s="145"/>
      <c r="P46" s="145"/>
      <c r="S46" s="139"/>
    </row>
    <row r="47" spans="1:19">
      <c r="B47" s="138"/>
      <c r="C47" s="216" t="s">
        <v>117</v>
      </c>
      <c r="D47" s="156"/>
      <c r="E47" s="156"/>
      <c r="F47" s="156"/>
      <c r="G47" s="160"/>
      <c r="H47" s="156"/>
      <c r="I47" s="156"/>
      <c r="J47" s="156"/>
      <c r="K47" s="156"/>
      <c r="L47" s="156"/>
      <c r="M47" s="156"/>
      <c r="N47" s="156"/>
      <c r="O47" s="156"/>
      <c r="P47" s="156"/>
      <c r="S47" s="139"/>
    </row>
    <row r="48" spans="1:19">
      <c r="B48" s="138"/>
      <c r="C48" s="130" t="s">
        <v>94</v>
      </c>
      <c r="S48" s="139"/>
    </row>
    <row r="49" spans="1:19">
      <c r="B49" s="138"/>
      <c r="S49" s="139"/>
    </row>
    <row r="50" spans="1:19">
      <c r="B50" s="138"/>
      <c r="S50" s="139"/>
    </row>
    <row r="51" spans="1:19">
      <c r="B51" s="138"/>
      <c r="C51" s="271" t="s">
        <v>97</v>
      </c>
      <c r="D51" s="271"/>
      <c r="E51" s="271"/>
      <c r="F51" s="271"/>
      <c r="G51" s="271"/>
      <c r="H51" s="271"/>
      <c r="I51" s="271"/>
      <c r="J51" s="271"/>
      <c r="K51" s="271"/>
      <c r="L51" s="271"/>
      <c r="M51" s="271"/>
      <c r="N51" s="271"/>
      <c r="O51" s="271"/>
      <c r="P51" s="271"/>
      <c r="Q51" s="271"/>
      <c r="R51" s="271"/>
      <c r="S51" s="139"/>
    </row>
    <row r="52" spans="1:19" ht="13.8" customHeight="1">
      <c r="B52" s="138"/>
      <c r="C52" s="284" t="s">
        <v>120</v>
      </c>
      <c r="D52" s="284"/>
      <c r="E52" s="284"/>
      <c r="F52" s="284"/>
      <c r="G52" s="284"/>
      <c r="H52" s="284"/>
      <c r="I52" s="284"/>
      <c r="J52" s="284"/>
      <c r="K52" s="284"/>
      <c r="L52" s="284"/>
      <c r="M52" s="284"/>
      <c r="N52" s="284"/>
      <c r="O52" s="284"/>
      <c r="P52" s="284"/>
      <c r="Q52" s="284"/>
      <c r="R52" s="284"/>
      <c r="S52" s="139"/>
    </row>
    <row r="53" spans="1:19">
      <c r="B53" s="138"/>
      <c r="C53" s="284"/>
      <c r="D53" s="284"/>
      <c r="E53" s="284"/>
      <c r="F53" s="284"/>
      <c r="G53" s="284"/>
      <c r="H53" s="284"/>
      <c r="I53" s="284"/>
      <c r="J53" s="284"/>
      <c r="K53" s="284"/>
      <c r="L53" s="284"/>
      <c r="M53" s="284"/>
      <c r="N53" s="284"/>
      <c r="O53" s="284"/>
      <c r="P53" s="284"/>
      <c r="Q53" s="284"/>
      <c r="R53" s="284"/>
      <c r="S53" s="139"/>
    </row>
    <row r="54" spans="1:19">
      <c r="B54" s="138"/>
      <c r="S54" s="139"/>
    </row>
    <row r="55" spans="1:19" ht="14.4" customHeight="1">
      <c r="B55" s="138"/>
      <c r="C55" s="264" t="s">
        <v>98</v>
      </c>
      <c r="D55" s="264"/>
      <c r="E55" s="264"/>
      <c r="F55" s="264"/>
      <c r="G55" s="264"/>
      <c r="H55" s="264"/>
      <c r="I55" s="264"/>
      <c r="S55" s="139"/>
    </row>
    <row r="56" spans="1:19">
      <c r="B56" s="138"/>
      <c r="C56" s="264"/>
      <c r="D56" s="264"/>
      <c r="E56" s="264"/>
      <c r="F56" s="264"/>
      <c r="G56" s="264"/>
      <c r="H56" s="264"/>
      <c r="I56" s="264"/>
      <c r="L56" s="190"/>
      <c r="M56" s="166"/>
      <c r="S56" s="139"/>
    </row>
    <row r="57" spans="1:19">
      <c r="B57" s="138"/>
      <c r="C57" s="278" t="s">
        <v>24</v>
      </c>
      <c r="D57" s="278"/>
      <c r="E57" s="278"/>
      <c r="F57" s="278"/>
      <c r="G57" s="278"/>
      <c r="H57" s="278"/>
      <c r="I57" s="278"/>
      <c r="L57" s="167"/>
      <c r="S57" s="139"/>
    </row>
    <row r="58" spans="1:19">
      <c r="B58" s="138"/>
      <c r="C58" s="272" t="s">
        <v>25</v>
      </c>
      <c r="D58" s="273"/>
      <c r="E58" s="132" t="s">
        <v>26</v>
      </c>
      <c r="F58" s="132" t="s">
        <v>7</v>
      </c>
      <c r="G58" s="132" t="s">
        <v>27</v>
      </c>
      <c r="H58" s="132" t="s">
        <v>28</v>
      </c>
      <c r="I58" s="132" t="s">
        <v>51</v>
      </c>
      <c r="S58" s="139"/>
    </row>
    <row r="59" spans="1:19">
      <c r="B59" s="138"/>
      <c r="C59" s="274" t="s">
        <v>29</v>
      </c>
      <c r="D59" s="275"/>
      <c r="E59" s="217">
        <v>63.3</v>
      </c>
      <c r="F59" s="217">
        <v>0</v>
      </c>
      <c r="G59" s="218">
        <v>0</v>
      </c>
      <c r="H59" s="219">
        <v>8</v>
      </c>
      <c r="I59" s="218">
        <f>+H59/H$63</f>
        <v>0.21052631578947367</v>
      </c>
      <c r="J59" s="156"/>
      <c r="N59" s="168"/>
      <c r="S59" s="139"/>
    </row>
    <row r="60" spans="1:19">
      <c r="B60" s="138"/>
      <c r="C60" s="274" t="s">
        <v>30</v>
      </c>
      <c r="D60" s="275"/>
      <c r="E60" s="217">
        <v>3905.4459999999999</v>
      </c>
      <c r="F60" s="217">
        <v>541.16499999999996</v>
      </c>
      <c r="G60" s="218">
        <v>0.21386452519845064</v>
      </c>
      <c r="H60" s="219">
        <v>5</v>
      </c>
      <c r="I60" s="218">
        <f>+H60/H$63</f>
        <v>0.13157894736842105</v>
      </c>
      <c r="J60" s="156"/>
      <c r="S60" s="139"/>
    </row>
    <row r="61" spans="1:19">
      <c r="B61" s="138"/>
      <c r="C61" s="274" t="s">
        <v>31</v>
      </c>
      <c r="D61" s="275"/>
      <c r="E61" s="217">
        <v>89623.678</v>
      </c>
      <c r="F61" s="217">
        <v>81907.395999999993</v>
      </c>
      <c r="G61" s="218">
        <v>0.87124438726055142</v>
      </c>
      <c r="H61" s="219">
        <v>15</v>
      </c>
      <c r="I61" s="218">
        <f>+H61/H$63</f>
        <v>0.39473684210526316</v>
      </c>
      <c r="J61" s="156"/>
      <c r="S61" s="139"/>
    </row>
    <row r="62" spans="1:19">
      <c r="B62" s="138"/>
      <c r="C62" s="274" t="s">
        <v>32</v>
      </c>
      <c r="D62" s="275"/>
      <c r="E62" s="217">
        <v>3307.4290000000001</v>
      </c>
      <c r="F62" s="217">
        <v>3307.4290000000001</v>
      </c>
      <c r="G62" s="218">
        <v>1</v>
      </c>
      <c r="H62" s="219">
        <v>10</v>
      </c>
      <c r="I62" s="218">
        <f>+H62/H$63</f>
        <v>0.26315789473684209</v>
      </c>
      <c r="J62" s="156"/>
      <c r="S62" s="139"/>
    </row>
    <row r="63" spans="1:19">
      <c r="A63" s="198"/>
      <c r="B63" s="138"/>
      <c r="C63" s="276" t="s">
        <v>12</v>
      </c>
      <c r="D63" s="277"/>
      <c r="E63" s="220">
        <v>96899.852999999988</v>
      </c>
      <c r="F63" s="220">
        <v>85755.989999999976</v>
      </c>
      <c r="G63" s="221">
        <v>0.63521022197106647</v>
      </c>
      <c r="H63" s="220">
        <v>38</v>
      </c>
      <c r="I63" s="221">
        <f>+H63/H$63</f>
        <v>1</v>
      </c>
      <c r="J63" s="156"/>
      <c r="S63" s="139"/>
    </row>
    <row r="64" spans="1:19">
      <c r="A64" s="198"/>
      <c r="B64" s="138"/>
      <c r="C64" s="216" t="s">
        <v>117</v>
      </c>
      <c r="D64" s="169"/>
      <c r="E64" s="169"/>
      <c r="F64" s="169"/>
      <c r="G64" s="169"/>
      <c r="H64" s="169"/>
      <c r="I64" s="169"/>
      <c r="S64" s="139"/>
    </row>
    <row r="65" spans="1:19">
      <c r="B65" s="138"/>
      <c r="C65" s="130" t="s">
        <v>94</v>
      </c>
      <c r="H65" s="162"/>
      <c r="S65" s="139"/>
    </row>
    <row r="66" spans="1:19">
      <c r="B66" s="138"/>
      <c r="S66" s="139"/>
    </row>
    <row r="67" spans="1:19">
      <c r="B67" s="138"/>
      <c r="S67" s="139"/>
    </row>
    <row r="68" spans="1:19">
      <c r="B68" s="138"/>
      <c r="C68" s="262" t="s">
        <v>33</v>
      </c>
      <c r="D68" s="262"/>
      <c r="E68" s="262"/>
      <c r="F68" s="262"/>
      <c r="G68" s="262"/>
      <c r="H68" s="262"/>
      <c r="I68" s="262"/>
      <c r="M68" s="153"/>
      <c r="S68" s="139"/>
    </row>
    <row r="69" spans="1:19">
      <c r="B69" s="138"/>
      <c r="C69" s="263" t="s">
        <v>34</v>
      </c>
      <c r="D69" s="263"/>
      <c r="E69" s="263"/>
      <c r="F69" s="263"/>
      <c r="G69" s="263"/>
      <c r="H69" s="263"/>
      <c r="I69" s="263"/>
      <c r="S69" s="139"/>
    </row>
    <row r="70" spans="1:19">
      <c r="B70" s="138"/>
      <c r="C70" s="279" t="s">
        <v>15</v>
      </c>
      <c r="D70" s="279"/>
      <c r="E70" s="279"/>
      <c r="F70" s="128" t="s">
        <v>6</v>
      </c>
      <c r="G70" s="128" t="s">
        <v>16</v>
      </c>
      <c r="H70" s="128" t="s">
        <v>17</v>
      </c>
      <c r="I70" s="128" t="s">
        <v>18</v>
      </c>
      <c r="S70" s="139"/>
    </row>
    <row r="71" spans="1:19">
      <c r="B71" s="138"/>
      <c r="C71" s="191" t="s">
        <v>40</v>
      </c>
      <c r="D71" s="193"/>
      <c r="E71" s="172"/>
      <c r="F71" s="155">
        <v>483.798</v>
      </c>
      <c r="G71" s="218">
        <f>+F71/F$75</f>
        <v>4.9927629921172325E-3</v>
      </c>
      <c r="H71" s="155">
        <v>401.44899999999996</v>
      </c>
      <c r="I71" s="222">
        <f>+H71/F71</f>
        <v>0.82978639845555369</v>
      </c>
      <c r="S71" s="139"/>
    </row>
    <row r="72" spans="1:19">
      <c r="B72" s="138"/>
      <c r="C72" s="191" t="s">
        <v>35</v>
      </c>
      <c r="D72" s="193"/>
      <c r="E72" s="172"/>
      <c r="F72" s="155">
        <v>84764.554000000004</v>
      </c>
      <c r="G72" s="222">
        <f>+F72/F$75</f>
        <v>0.87476452621656708</v>
      </c>
      <c r="H72" s="155">
        <v>75030.010999999999</v>
      </c>
      <c r="I72" s="222">
        <f>+H72/F72</f>
        <v>0.88515785737514763</v>
      </c>
      <c r="S72" s="139"/>
    </row>
    <row r="73" spans="1:19">
      <c r="B73" s="138"/>
      <c r="C73" s="191" t="s">
        <v>41</v>
      </c>
      <c r="D73" s="193"/>
      <c r="E73" s="154"/>
      <c r="F73" s="155">
        <v>11638.200999999999</v>
      </c>
      <c r="G73" s="222">
        <f>+F73/F$75</f>
        <v>0.12010545568113502</v>
      </c>
      <c r="H73" s="155">
        <v>10324.529999999999</v>
      </c>
      <c r="I73" s="222">
        <f>+H73/F73</f>
        <v>0.88712422134658098</v>
      </c>
      <c r="S73" s="139"/>
    </row>
    <row r="74" spans="1:19">
      <c r="B74" s="138"/>
      <c r="C74" s="191" t="s">
        <v>42</v>
      </c>
      <c r="D74" s="193"/>
      <c r="E74" s="154"/>
      <c r="F74" s="155">
        <v>13.3</v>
      </c>
      <c r="G74" s="222">
        <f>+F74/F$75</f>
        <v>1.3725511018061092E-4</v>
      </c>
      <c r="H74" s="155">
        <v>0</v>
      </c>
      <c r="I74" s="222">
        <f>+H74/F74</f>
        <v>0</v>
      </c>
      <c r="S74" s="139"/>
    </row>
    <row r="75" spans="1:19">
      <c r="A75" s="198"/>
      <c r="B75" s="138"/>
      <c r="C75" s="282" t="s">
        <v>12</v>
      </c>
      <c r="D75" s="289"/>
      <c r="E75" s="283"/>
      <c r="F75" s="220">
        <f>SUM(F71:F74)</f>
        <v>96899.853000000003</v>
      </c>
      <c r="G75" s="223">
        <f>+F75/F$75</f>
        <v>1</v>
      </c>
      <c r="H75" s="220">
        <f>SUM(H71:H74)</f>
        <v>85755.989999999991</v>
      </c>
      <c r="I75" s="223">
        <f>+H75/F75</f>
        <v>0.88499607940581693</v>
      </c>
      <c r="S75" s="139"/>
    </row>
    <row r="76" spans="1:19">
      <c r="A76" s="198"/>
      <c r="B76" s="138"/>
      <c r="C76" s="216" t="s">
        <v>117</v>
      </c>
      <c r="D76" s="169"/>
      <c r="E76" s="169"/>
      <c r="F76" s="169"/>
      <c r="G76" s="169"/>
      <c r="H76" s="169"/>
      <c r="I76" s="169"/>
      <c r="S76" s="139"/>
    </row>
    <row r="77" spans="1:19">
      <c r="B77" s="138"/>
      <c r="C77" s="130" t="s">
        <v>94</v>
      </c>
      <c r="F77" s="162"/>
      <c r="I77" s="162"/>
      <c r="S77" s="139"/>
    </row>
    <row r="78" spans="1:19">
      <c r="B78" s="138"/>
      <c r="S78" s="139"/>
    </row>
    <row r="79" spans="1:19">
      <c r="B79" s="138"/>
      <c r="S79" s="139"/>
    </row>
    <row r="80" spans="1:19" ht="14.4" customHeight="1">
      <c r="B80" s="138"/>
      <c r="C80" s="264" t="s">
        <v>99</v>
      </c>
      <c r="D80" s="264"/>
      <c r="E80" s="264"/>
      <c r="F80" s="264"/>
      <c r="G80" s="264"/>
      <c r="H80" s="264"/>
      <c r="I80" s="264"/>
      <c r="S80" s="139"/>
    </row>
    <row r="81" spans="1:19">
      <c r="B81" s="138"/>
      <c r="C81" s="264"/>
      <c r="D81" s="264"/>
      <c r="E81" s="264"/>
      <c r="F81" s="264"/>
      <c r="G81" s="264"/>
      <c r="H81" s="264"/>
      <c r="I81" s="264"/>
      <c r="L81" s="183"/>
      <c r="M81" s="153"/>
      <c r="S81" s="139"/>
    </row>
    <row r="82" spans="1:19">
      <c r="B82" s="138"/>
      <c r="C82" s="184" t="s">
        <v>34</v>
      </c>
      <c r="D82" s="184"/>
      <c r="E82" s="184"/>
      <c r="F82" s="184"/>
      <c r="G82" s="184"/>
      <c r="H82" s="184"/>
      <c r="I82" s="184"/>
      <c r="S82" s="139"/>
    </row>
    <row r="83" spans="1:19">
      <c r="B83" s="138"/>
      <c r="C83" s="279" t="s">
        <v>15</v>
      </c>
      <c r="D83" s="279"/>
      <c r="E83" s="279"/>
      <c r="F83" s="128" t="s">
        <v>6</v>
      </c>
      <c r="G83" s="128" t="s">
        <v>16</v>
      </c>
      <c r="H83" s="128" t="s">
        <v>17</v>
      </c>
      <c r="I83" s="128" t="s">
        <v>18</v>
      </c>
      <c r="S83" s="139"/>
    </row>
    <row r="84" spans="1:19">
      <c r="B84" s="138"/>
      <c r="C84" s="290" t="s">
        <v>36</v>
      </c>
      <c r="D84" s="291"/>
      <c r="E84" s="292"/>
      <c r="F84" s="155">
        <v>15055.357</v>
      </c>
      <c r="G84" s="222">
        <v>0.15537027698070913</v>
      </c>
      <c r="H84" s="155">
        <v>12023.541999999999</v>
      </c>
      <c r="I84" s="222">
        <v>0.14020644249355507</v>
      </c>
      <c r="L84" s="156"/>
      <c r="M84" s="156"/>
      <c r="S84" s="139"/>
    </row>
    <row r="85" spans="1:19">
      <c r="B85" s="138"/>
      <c r="C85" s="290" t="s">
        <v>37</v>
      </c>
      <c r="D85" s="291"/>
      <c r="E85" s="292"/>
      <c r="F85" s="155">
        <v>44.8</v>
      </c>
      <c r="G85" s="222">
        <v>4.6233300271363671E-4</v>
      </c>
      <c r="H85" s="155">
        <v>12.425000000000001</v>
      </c>
      <c r="I85" s="222">
        <v>1.4488784153475091E-4</v>
      </c>
      <c r="L85" s="156"/>
      <c r="M85" s="156"/>
      <c r="S85" s="139"/>
    </row>
    <row r="86" spans="1:19">
      <c r="B86" s="138"/>
      <c r="C86" s="191" t="s">
        <v>102</v>
      </c>
      <c r="D86" s="192"/>
      <c r="E86" s="193"/>
      <c r="F86" s="155">
        <v>81799.695999999996</v>
      </c>
      <c r="G86" s="222">
        <v>0.84416739001657715</v>
      </c>
      <c r="H86" s="155">
        <v>73720.020999999993</v>
      </c>
      <c r="I86" s="222">
        <v>0.85964866966491016</v>
      </c>
      <c r="L86" s="156"/>
      <c r="M86" s="156"/>
      <c r="S86" s="139"/>
    </row>
    <row r="87" spans="1:19">
      <c r="A87" s="198"/>
      <c r="B87" s="138"/>
      <c r="C87" s="282" t="s">
        <v>12</v>
      </c>
      <c r="D87" s="289"/>
      <c r="E87" s="283"/>
      <c r="F87" s="224">
        <f>SUM(F84:F86)</f>
        <v>96899.853000000003</v>
      </c>
      <c r="G87" s="223">
        <v>1</v>
      </c>
      <c r="H87" s="224">
        <f>SUM(H84:H86)</f>
        <v>85755.987999999998</v>
      </c>
      <c r="I87" s="223">
        <f>+H87/F87</f>
        <v>0.88499605876595078</v>
      </c>
      <c r="L87" s="156"/>
      <c r="M87" s="156"/>
      <c r="S87" s="139"/>
    </row>
    <row r="88" spans="1:19">
      <c r="A88" s="198"/>
      <c r="B88" s="138"/>
      <c r="C88" s="216" t="s">
        <v>117</v>
      </c>
      <c r="D88" s="169"/>
      <c r="E88" s="169"/>
      <c r="F88" s="169"/>
      <c r="G88" s="169"/>
      <c r="H88" s="169"/>
      <c r="I88" s="169"/>
      <c r="S88" s="139"/>
    </row>
    <row r="89" spans="1:19">
      <c r="B89" s="138"/>
      <c r="C89" s="130" t="s">
        <v>94</v>
      </c>
      <c r="S89" s="139"/>
    </row>
    <row r="90" spans="1:19">
      <c r="B90" s="173"/>
      <c r="C90" s="174"/>
      <c r="D90" s="174"/>
      <c r="E90" s="174"/>
      <c r="F90" s="174"/>
      <c r="G90" s="174"/>
      <c r="H90" s="174"/>
      <c r="I90" s="174"/>
      <c r="J90" s="174"/>
      <c r="K90" s="174"/>
      <c r="L90" s="174"/>
      <c r="M90" s="174"/>
      <c r="N90" s="174"/>
      <c r="O90" s="174"/>
      <c r="P90" s="174"/>
      <c r="Q90" s="174"/>
      <c r="R90" s="174"/>
      <c r="S90" s="175"/>
    </row>
  </sheetData>
  <mergeCells count="51">
    <mergeCell ref="C80:I81"/>
    <mergeCell ref="C83:E83"/>
    <mergeCell ref="C84:E84"/>
    <mergeCell ref="C85:E85"/>
    <mergeCell ref="C87:E87"/>
    <mergeCell ref="C75:E75"/>
    <mergeCell ref="C55:I56"/>
    <mergeCell ref="C57:I57"/>
    <mergeCell ref="C58:D58"/>
    <mergeCell ref="C59:D59"/>
    <mergeCell ref="C60:D60"/>
    <mergeCell ref="C61:D61"/>
    <mergeCell ref="C62:D62"/>
    <mergeCell ref="C63:D63"/>
    <mergeCell ref="C68:I68"/>
    <mergeCell ref="C69:I69"/>
    <mergeCell ref="C70:E70"/>
    <mergeCell ref="C52:R53"/>
    <mergeCell ref="C38:P38"/>
    <mergeCell ref="E39:M39"/>
    <mergeCell ref="C40:D41"/>
    <mergeCell ref="E40:G40"/>
    <mergeCell ref="H40:J40"/>
    <mergeCell ref="K40:M40"/>
    <mergeCell ref="N40:P40"/>
    <mergeCell ref="C42:D42"/>
    <mergeCell ref="C43:D43"/>
    <mergeCell ref="C44:D44"/>
    <mergeCell ref="C45:D45"/>
    <mergeCell ref="C51:R51"/>
    <mergeCell ref="C32:D32"/>
    <mergeCell ref="L17:M17"/>
    <mergeCell ref="L18:M18"/>
    <mergeCell ref="L19:M19"/>
    <mergeCell ref="C20:D20"/>
    <mergeCell ref="L20:M20"/>
    <mergeCell ref="C25:H26"/>
    <mergeCell ref="C27:H27"/>
    <mergeCell ref="C28:D28"/>
    <mergeCell ref="C29:D29"/>
    <mergeCell ref="C30:D30"/>
    <mergeCell ref="C31:D31"/>
    <mergeCell ref="C15:D16"/>
    <mergeCell ref="E15:G15"/>
    <mergeCell ref="H15:J15"/>
    <mergeCell ref="L15:M16"/>
    <mergeCell ref="B2:S3"/>
    <mergeCell ref="C8:R8"/>
    <mergeCell ref="C9:R10"/>
    <mergeCell ref="C12:J13"/>
    <mergeCell ref="C14:J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DC06-A3E4-426D-B6A9-19139A8D61A7}">
  <dimension ref="A1:D31"/>
  <sheetViews>
    <sheetView showGridLines="0" workbookViewId="0">
      <selection activeCell="C7" sqref="C7"/>
    </sheetView>
  </sheetViews>
  <sheetFormatPr defaultRowHeight="10.199999999999999"/>
  <cols>
    <col min="1" max="1" width="158" style="96" customWidth="1"/>
    <col min="2" max="3" width="15" style="96" bestFit="1" customWidth="1"/>
    <col min="4" max="4" width="11.33203125" style="96" bestFit="1" customWidth="1"/>
    <col min="5" max="16384" width="8.88671875" style="96"/>
  </cols>
  <sheetData>
    <row r="1" spans="1:4">
      <c r="A1" s="299" t="s">
        <v>90</v>
      </c>
      <c r="B1" s="299"/>
      <c r="C1" s="299"/>
      <c r="D1" s="299"/>
    </row>
    <row r="3" spans="1:4">
      <c r="A3" s="300" t="s">
        <v>88</v>
      </c>
      <c r="B3" s="300"/>
      <c r="C3" s="300"/>
      <c r="D3" s="300"/>
    </row>
    <row r="4" spans="1:4">
      <c r="A4" s="300" t="s">
        <v>89</v>
      </c>
      <c r="B4" s="300"/>
      <c r="C4" s="300"/>
      <c r="D4" s="300"/>
    </row>
    <row r="5" spans="1:4">
      <c r="A5" s="110" t="s">
        <v>85</v>
      </c>
      <c r="B5" s="108"/>
      <c r="C5" s="108"/>
      <c r="D5" s="109"/>
    </row>
    <row r="6" spans="1:4">
      <c r="A6" s="110" t="s">
        <v>84</v>
      </c>
      <c r="B6" s="108"/>
      <c r="C6" s="108"/>
      <c r="D6" s="109"/>
    </row>
    <row r="7" spans="1:4">
      <c r="A7" s="110" t="s">
        <v>83</v>
      </c>
      <c r="B7" s="108"/>
      <c r="C7" s="108"/>
      <c r="D7" s="109"/>
    </row>
    <row r="8" spans="1:4">
      <c r="A8" s="110"/>
      <c r="B8" s="108"/>
      <c r="C8" s="108"/>
      <c r="D8" s="109"/>
    </row>
    <row r="9" spans="1:4">
      <c r="A9" s="110"/>
      <c r="B9" s="108"/>
      <c r="C9" s="108"/>
      <c r="D9" s="109"/>
    </row>
    <row r="10" spans="1:4">
      <c r="A10" s="111" t="s">
        <v>87</v>
      </c>
      <c r="B10" s="108"/>
      <c r="C10" s="108"/>
      <c r="D10" s="109"/>
    </row>
    <row r="11" spans="1:4">
      <c r="A11" s="112" t="s">
        <v>81</v>
      </c>
      <c r="B11" s="113">
        <v>69091780</v>
      </c>
      <c r="C11" s="114">
        <v>0</v>
      </c>
      <c r="D11" s="114" t="s">
        <v>86</v>
      </c>
    </row>
    <row r="12" spans="1:4">
      <c r="A12" s="115" t="s">
        <v>53</v>
      </c>
      <c r="B12" s="116" t="s">
        <v>26</v>
      </c>
      <c r="C12" s="117" t="s">
        <v>78</v>
      </c>
      <c r="D12" s="115" t="s">
        <v>79</v>
      </c>
    </row>
    <row r="13" spans="1:4" ht="20.399999999999999">
      <c r="A13" s="112" t="s">
        <v>69</v>
      </c>
      <c r="B13" s="113">
        <v>39813547</v>
      </c>
      <c r="C13" s="114">
        <v>0</v>
      </c>
      <c r="D13" s="114" t="s">
        <v>64</v>
      </c>
    </row>
    <row r="14" spans="1:4">
      <c r="A14" s="112" t="s">
        <v>67</v>
      </c>
      <c r="B14" s="118">
        <v>29278233</v>
      </c>
      <c r="C14" s="119">
        <v>0</v>
      </c>
      <c r="D14" s="119" t="s">
        <v>64</v>
      </c>
    </row>
    <row r="17" spans="1:4">
      <c r="A17" s="111" t="s">
        <v>82</v>
      </c>
      <c r="B17" s="108"/>
      <c r="C17" s="108"/>
      <c r="D17" s="109"/>
    </row>
    <row r="18" spans="1:4" ht="10.8" thickBot="1">
      <c r="A18" s="100" t="s">
        <v>81</v>
      </c>
      <c r="B18" s="102">
        <v>15125613</v>
      </c>
      <c r="C18" s="102">
        <v>5768788</v>
      </c>
      <c r="D18" s="101" t="s">
        <v>80</v>
      </c>
    </row>
    <row r="19" spans="1:4" ht="10.8" thickBot="1">
      <c r="A19" s="106" t="s">
        <v>53</v>
      </c>
      <c r="B19" s="107" t="s">
        <v>26</v>
      </c>
      <c r="C19" s="103" t="s">
        <v>78</v>
      </c>
      <c r="D19" s="106" t="s">
        <v>79</v>
      </c>
    </row>
    <row r="20" spans="1:4" ht="10.8" thickBot="1">
      <c r="A20" s="97" t="s">
        <v>77</v>
      </c>
      <c r="B20" s="98">
        <v>3945422</v>
      </c>
      <c r="C20" s="98">
        <v>483787</v>
      </c>
      <c r="D20" s="99" t="s">
        <v>76</v>
      </c>
    </row>
    <row r="21" spans="1:4" ht="10.8" thickBot="1">
      <c r="A21" s="97" t="s">
        <v>75</v>
      </c>
      <c r="B21" s="104">
        <v>0</v>
      </c>
      <c r="C21" s="104">
        <v>0</v>
      </c>
      <c r="D21" s="104" t="s">
        <v>64</v>
      </c>
    </row>
    <row r="22" spans="1:4" ht="10.8" thickBot="1">
      <c r="A22" s="97" t="s">
        <v>74</v>
      </c>
      <c r="B22" s="105">
        <v>883281</v>
      </c>
      <c r="C22" s="105">
        <v>882297</v>
      </c>
      <c r="D22" s="104" t="s">
        <v>73</v>
      </c>
    </row>
    <row r="23" spans="1:4" ht="10.8" thickBot="1">
      <c r="A23" s="97" t="s">
        <v>72</v>
      </c>
      <c r="B23" s="104">
        <v>0</v>
      </c>
      <c r="C23" s="104">
        <v>0</v>
      </c>
      <c r="D23" s="104" t="s">
        <v>64</v>
      </c>
    </row>
    <row r="24" spans="1:4" ht="21" thickBot="1">
      <c r="A24" s="97" t="s">
        <v>71</v>
      </c>
      <c r="B24" s="104">
        <v>0</v>
      </c>
      <c r="C24" s="104"/>
      <c r="D24" s="104" t="s">
        <v>64</v>
      </c>
    </row>
    <row r="25" spans="1:4" ht="10.8" thickBot="1">
      <c r="A25" s="97" t="s">
        <v>70</v>
      </c>
      <c r="B25" s="105">
        <v>8523</v>
      </c>
      <c r="C25" s="104"/>
      <c r="D25" s="104"/>
    </row>
    <row r="26" spans="1:4" ht="21" thickBot="1">
      <c r="A26" s="97" t="s">
        <v>69</v>
      </c>
      <c r="B26" s="105">
        <v>1513510</v>
      </c>
      <c r="C26" s="105">
        <v>1361910</v>
      </c>
      <c r="D26" s="104" t="s">
        <v>68</v>
      </c>
    </row>
    <row r="27" spans="1:4" ht="10.8" thickBot="1">
      <c r="A27" s="97" t="s">
        <v>67</v>
      </c>
      <c r="B27" s="105">
        <v>1532948</v>
      </c>
      <c r="C27" s="105">
        <v>1505718</v>
      </c>
      <c r="D27" s="104" t="s">
        <v>66</v>
      </c>
    </row>
    <row r="28" spans="1:4" ht="10.8" thickBot="1">
      <c r="A28" s="97" t="s">
        <v>65</v>
      </c>
      <c r="B28" s="105">
        <v>5399650</v>
      </c>
      <c r="C28" s="104">
        <v>0</v>
      </c>
      <c r="D28" s="104" t="s">
        <v>64</v>
      </c>
    </row>
    <row r="29" spans="1:4" ht="10.8" thickBot="1">
      <c r="A29" s="97" t="s">
        <v>63</v>
      </c>
      <c r="B29" s="105">
        <v>1410519</v>
      </c>
      <c r="C29" s="105">
        <v>1306085</v>
      </c>
      <c r="D29" s="104" t="s">
        <v>62</v>
      </c>
    </row>
    <row r="30" spans="1:4" ht="21" thickBot="1">
      <c r="A30" s="97" t="s">
        <v>61</v>
      </c>
      <c r="B30" s="105">
        <v>215880</v>
      </c>
      <c r="C30" s="105">
        <v>114495</v>
      </c>
      <c r="D30" s="104" t="s">
        <v>59</v>
      </c>
    </row>
    <row r="31" spans="1:4" ht="21" thickBot="1">
      <c r="A31" s="97" t="s">
        <v>60</v>
      </c>
      <c r="B31" s="105">
        <v>215880</v>
      </c>
      <c r="C31" s="105">
        <v>114495</v>
      </c>
      <c r="D31" s="104" t="s">
        <v>59</v>
      </c>
    </row>
  </sheetData>
  <mergeCells count="3">
    <mergeCell ref="A1:D1"/>
    <mergeCell ref="A3:D3"/>
    <mergeCell ref="A4:D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Perucámaras </vt:lpstr>
      <vt:lpstr>Índice</vt:lpstr>
      <vt:lpstr>Macro Región Oriente</vt:lpstr>
      <vt:lpstr>1. Amazonas</vt:lpstr>
      <vt:lpstr>2. Loreto</vt:lpstr>
      <vt:lpstr>3. San Martín</vt:lpstr>
      <vt:lpstr>4. Ucayali</vt:lpstr>
      <vt:lpstr>Ancash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Condor Guerra</dc:creator>
  <cp:lastModifiedBy>Roy Condor Guerra</cp:lastModifiedBy>
  <dcterms:created xsi:type="dcterms:W3CDTF">2021-01-10T03:39:07Z</dcterms:created>
  <dcterms:modified xsi:type="dcterms:W3CDTF">2021-04-29T04:14:41Z</dcterms:modified>
</cp:coreProperties>
</file>